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28800" windowHeight="11700" activeTab="5"/>
  </bookViews>
  <sheets>
    <sheet name="Rekapitulace stavby" sheetId="1" r:id="rId1"/>
    <sheet name="SO 1.1 - Blovice - Nezvěs..." sheetId="2" r:id="rId2"/>
    <sheet name="SO 2.1 - Žst. Nezvěstice" sheetId="3" r:id="rId3"/>
    <sheet name="SO 3.1 - Nezvěstice - Sta..." sheetId="4" r:id="rId4"/>
    <sheet name="SO 4.1 - Materiál objedna..." sheetId="5" r:id="rId5"/>
    <sheet name="SO 5.1 - VRN" sheetId="6" r:id="rId6"/>
  </sheets>
  <definedNames>
    <definedName name="_xlnm._FilterDatabase" localSheetId="1" hidden="1">'SO 1.1 - Blovice - Nezvěs...'!$C$119:$K$238</definedName>
    <definedName name="_xlnm._FilterDatabase" localSheetId="2" hidden="1">'SO 2.1 - Žst. Nezvěstice'!$C$119:$K$232</definedName>
    <definedName name="_xlnm._FilterDatabase" localSheetId="3" hidden="1">'SO 3.1 - Nezvěstice - Sta...'!$C$119:$K$211</definedName>
    <definedName name="_xlnm._FilterDatabase" localSheetId="4" hidden="1">'SO 4.1 - Materiál objedna...'!$C$119:$K$128</definedName>
    <definedName name="_xlnm._FilterDatabase" localSheetId="5" hidden="1">'SO 5.1 - VRN'!$C$119:$K$137</definedName>
    <definedName name="_xlnm.Print_Titles" localSheetId="0">'Rekapitulace stavby'!$92:$92</definedName>
    <definedName name="_xlnm.Print_Titles" localSheetId="1">'SO 1.1 - Blovice - Nezvěs...'!$119:$119</definedName>
    <definedName name="_xlnm.Print_Titles" localSheetId="2">'SO 2.1 - Žst. Nezvěstice'!$119:$119</definedName>
    <definedName name="_xlnm.Print_Titles" localSheetId="3">'SO 3.1 - Nezvěstice - Sta...'!$119:$119</definedName>
    <definedName name="_xlnm.Print_Titles" localSheetId="4">'SO 4.1 - Materiál objedna...'!$119:$119</definedName>
    <definedName name="_xlnm.Print_Titles" localSheetId="5">'SO 5.1 - VRN'!$119:$119</definedName>
    <definedName name="_xlnm.Print_Area" localSheetId="0">'Rekapitulace stavby'!$D$4:$AO$76,'Rekapitulace stavby'!$C$82:$AQ$105</definedName>
    <definedName name="_xlnm.Print_Area" localSheetId="1">'SO 1.1 - Blovice - Nezvěs...'!$C$4:$J$41,'SO 1.1 - Blovice - Nezvěs...'!$C$50:$J$76,'SO 1.1 - Blovice - Nezvěs...'!$C$82:$J$99,'SO 1.1 - Blovice - Nezvěs...'!$C$105:$J$238</definedName>
    <definedName name="_xlnm.Print_Area" localSheetId="2">'SO 2.1 - Žst. Nezvěstice'!$C$4:$J$41,'SO 2.1 - Žst. Nezvěstice'!$C$50:$J$76,'SO 2.1 - Žst. Nezvěstice'!$C$82:$J$99,'SO 2.1 - Žst. Nezvěstice'!$C$105:$J$232</definedName>
    <definedName name="_xlnm.Print_Area" localSheetId="3">'SO 3.1 - Nezvěstice - Sta...'!$C$4:$J$41,'SO 3.1 - Nezvěstice - Sta...'!$C$50:$J$76,'SO 3.1 - Nezvěstice - Sta...'!$C$82:$J$99,'SO 3.1 - Nezvěstice - Sta...'!$C$105:$J$211</definedName>
    <definedName name="_xlnm.Print_Area" localSheetId="4">'SO 4.1 - Materiál objedna...'!$C$4:$J$41,'SO 4.1 - Materiál objedna...'!$C$50:$J$76,'SO 4.1 - Materiál objedna...'!$C$82:$J$99,'SO 4.1 - Materiál objedna...'!$C$105:$J$128</definedName>
    <definedName name="_xlnm.Print_Area" localSheetId="5">'SO 5.1 - VRN'!$C$4:$J$41,'SO 5.1 - VRN'!$C$50:$J$76,'SO 5.1 - VRN'!$C$82:$J$99,'SO 5.1 - VRN'!$C$105:$J$137</definedName>
  </definedNames>
  <calcPr calcId="162913"/>
</workbook>
</file>

<file path=xl/calcChain.xml><?xml version="1.0" encoding="utf-8"?>
<calcChain xmlns="http://schemas.openxmlformats.org/spreadsheetml/2006/main">
  <c r="J39" i="6" l="1"/>
  <c r="J38" i="6"/>
  <c r="AY104" i="1" s="1"/>
  <c r="J37" i="6"/>
  <c r="AX104" i="1" s="1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J117" i="6"/>
  <c r="F116" i="6"/>
  <c r="F114" i="6"/>
  <c r="E112" i="6"/>
  <c r="J94" i="6"/>
  <c r="F93" i="6"/>
  <c r="F91" i="6"/>
  <c r="E89" i="6"/>
  <c r="J23" i="6"/>
  <c r="E23" i="6"/>
  <c r="J116" i="6" s="1"/>
  <c r="J22" i="6"/>
  <c r="J20" i="6"/>
  <c r="E20" i="6"/>
  <c r="F117" i="6" s="1"/>
  <c r="J19" i="6"/>
  <c r="J14" i="6"/>
  <c r="J114" i="6"/>
  <c r="E7" i="6"/>
  <c r="E108" i="6" s="1"/>
  <c r="J39" i="5"/>
  <c r="J38" i="5"/>
  <c r="AY102" i="1" s="1"/>
  <c r="J37" i="5"/>
  <c r="AX102" i="1"/>
  <c r="BI127" i="5"/>
  <c r="BH127" i="5"/>
  <c r="BG127" i="5"/>
  <c r="BF127" i="5"/>
  <c r="T127" i="5"/>
  <c r="R127" i="5"/>
  <c r="P127" i="5"/>
  <c r="BI121" i="5"/>
  <c r="BH121" i="5"/>
  <c r="BG121" i="5"/>
  <c r="BF121" i="5"/>
  <c r="T121" i="5"/>
  <c r="R121" i="5"/>
  <c r="P121" i="5"/>
  <c r="J117" i="5"/>
  <c r="F116" i="5"/>
  <c r="F114" i="5"/>
  <c r="E112" i="5"/>
  <c r="J94" i="5"/>
  <c r="F93" i="5"/>
  <c r="F91" i="5"/>
  <c r="E89" i="5"/>
  <c r="J23" i="5"/>
  <c r="E23" i="5"/>
  <c r="J116" i="5" s="1"/>
  <c r="J22" i="5"/>
  <c r="J20" i="5"/>
  <c r="E20" i="5"/>
  <c r="F94" i="5" s="1"/>
  <c r="J19" i="5"/>
  <c r="J14" i="5"/>
  <c r="J114" i="5"/>
  <c r="E7" i="5"/>
  <c r="E85" i="5" s="1"/>
  <c r="J39" i="4"/>
  <c r="J38" i="4"/>
  <c r="AY100" i="1" s="1"/>
  <c r="J37" i="4"/>
  <c r="AX100" i="1" s="1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J117" i="4"/>
  <c r="F116" i="4"/>
  <c r="F114" i="4"/>
  <c r="E112" i="4"/>
  <c r="J94" i="4"/>
  <c r="F93" i="4"/>
  <c r="F91" i="4"/>
  <c r="E89" i="4"/>
  <c r="J23" i="4"/>
  <c r="E23" i="4"/>
  <c r="J116" i="4" s="1"/>
  <c r="J22" i="4"/>
  <c r="J20" i="4"/>
  <c r="E20" i="4"/>
  <c r="F117" i="4" s="1"/>
  <c r="J19" i="4"/>
  <c r="J14" i="4"/>
  <c r="J91" i="4"/>
  <c r="E7" i="4"/>
  <c r="E108" i="4"/>
  <c r="J39" i="3"/>
  <c r="J38" i="3"/>
  <c r="AY98" i="1" s="1"/>
  <c r="J37" i="3"/>
  <c r="AX98" i="1" s="1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J117" i="3"/>
  <c r="F116" i="3"/>
  <c r="F114" i="3"/>
  <c r="E112" i="3"/>
  <c r="J94" i="3"/>
  <c r="F93" i="3"/>
  <c r="F91" i="3"/>
  <c r="E89" i="3"/>
  <c r="J23" i="3"/>
  <c r="E23" i="3"/>
  <c r="J116" i="3" s="1"/>
  <c r="J22" i="3"/>
  <c r="J20" i="3"/>
  <c r="E20" i="3"/>
  <c r="F117" i="3" s="1"/>
  <c r="J19" i="3"/>
  <c r="J14" i="3"/>
  <c r="J114" i="3" s="1"/>
  <c r="E7" i="3"/>
  <c r="E85" i="3"/>
  <c r="J39" i="2"/>
  <c r="J38" i="2"/>
  <c r="AY96" i="1" s="1"/>
  <c r="J37" i="2"/>
  <c r="AX96" i="1" s="1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1" i="2"/>
  <c r="BH121" i="2"/>
  <c r="BG121" i="2"/>
  <c r="BF121" i="2"/>
  <c r="T121" i="2"/>
  <c r="R121" i="2"/>
  <c r="P121" i="2"/>
  <c r="J117" i="2"/>
  <c r="F116" i="2"/>
  <c r="F114" i="2"/>
  <c r="E112" i="2"/>
  <c r="J94" i="2"/>
  <c r="F93" i="2"/>
  <c r="F91" i="2"/>
  <c r="E89" i="2"/>
  <c r="J23" i="2"/>
  <c r="E23" i="2"/>
  <c r="J93" i="2" s="1"/>
  <c r="J22" i="2"/>
  <c r="J20" i="2"/>
  <c r="E20" i="2"/>
  <c r="F117" i="2" s="1"/>
  <c r="J19" i="2"/>
  <c r="J14" i="2"/>
  <c r="J91" i="2"/>
  <c r="E7" i="2"/>
  <c r="E85" i="2" s="1"/>
  <c r="L90" i="1"/>
  <c r="AM90" i="1"/>
  <c r="AM89" i="1"/>
  <c r="L89" i="1"/>
  <c r="AM87" i="1"/>
  <c r="L87" i="1"/>
  <c r="L85" i="1"/>
  <c r="L84" i="1"/>
  <c r="BK133" i="6"/>
  <c r="J131" i="6"/>
  <c r="BK207" i="3"/>
  <c r="J200" i="3"/>
  <c r="J196" i="3"/>
  <c r="J184" i="3"/>
  <c r="J179" i="3"/>
  <c r="J176" i="3"/>
  <c r="BK173" i="3"/>
  <c r="J169" i="3"/>
  <c r="J163" i="3"/>
  <c r="J159" i="3"/>
  <c r="J155" i="3"/>
  <c r="J148" i="3"/>
  <c r="J121" i="3"/>
  <c r="BK237" i="2"/>
  <c r="J237" i="2"/>
  <c r="J235" i="2"/>
  <c r="J233" i="2"/>
  <c r="BK229" i="2"/>
  <c r="J225" i="2"/>
  <c r="J221" i="2"/>
  <c r="J213" i="2"/>
  <c r="J210" i="2"/>
  <c r="J206" i="2"/>
  <c r="J195" i="2"/>
  <c r="J167" i="2"/>
  <c r="BK156" i="2"/>
  <c r="BK149" i="2"/>
  <c r="J139" i="2"/>
  <c r="AS101" i="1"/>
  <c r="BK129" i="6"/>
  <c r="BK127" i="6"/>
  <c r="BK124" i="6"/>
  <c r="BK121" i="6"/>
  <c r="J121" i="6"/>
  <c r="J127" i="5"/>
  <c r="J121" i="5"/>
  <c r="J210" i="4"/>
  <c r="BK206" i="4"/>
  <c r="J204" i="4"/>
  <c r="BK202" i="4"/>
  <c r="J198" i="4"/>
  <c r="BK194" i="4"/>
  <c r="J190" i="4"/>
  <c r="J183" i="4"/>
  <c r="J179" i="4"/>
  <c r="J175" i="4"/>
  <c r="BK169" i="4"/>
  <c r="J164" i="4"/>
  <c r="J159" i="4"/>
  <c r="J149" i="4"/>
  <c r="J146" i="4"/>
  <c r="J135" i="4"/>
  <c r="J130" i="4"/>
  <c r="BK126" i="4"/>
  <c r="J121" i="4"/>
  <c r="BK229" i="3"/>
  <c r="J227" i="3"/>
  <c r="J219" i="3"/>
  <c r="BK211" i="3"/>
  <c r="J207" i="3"/>
  <c r="BK200" i="3"/>
  <c r="BK196" i="3"/>
  <c r="BK176" i="3"/>
  <c r="J173" i="3"/>
  <c r="BK159" i="3"/>
  <c r="BK152" i="3"/>
  <c r="BK148" i="3"/>
  <c r="BK142" i="3"/>
  <c r="J137" i="3"/>
  <c r="J133" i="3"/>
  <c r="BK130" i="3"/>
  <c r="BK233" i="2"/>
  <c r="J231" i="2"/>
  <c r="J217" i="2"/>
  <c r="BK210" i="2"/>
  <c r="BK192" i="2"/>
  <c r="J188" i="2"/>
  <c r="BK172" i="2"/>
  <c r="J159" i="2"/>
  <c r="BK152" i="2"/>
  <c r="BK146" i="2"/>
  <c r="BK143" i="2"/>
  <c r="BK139" i="2"/>
  <c r="BK133" i="2"/>
  <c r="J129" i="2"/>
  <c r="J121" i="2"/>
  <c r="BK136" i="6"/>
  <c r="BK210" i="4"/>
  <c r="BK208" i="4"/>
  <c r="J206" i="4"/>
  <c r="BK204" i="4"/>
  <c r="J202" i="4"/>
  <c r="BK187" i="4"/>
  <c r="BK179" i="4"/>
  <c r="BK175" i="4"/>
  <c r="J169" i="4"/>
  <c r="BK164" i="4"/>
  <c r="BK159" i="4"/>
  <c r="BK156" i="4"/>
  <c r="BK153" i="4"/>
  <c r="BK149" i="4"/>
  <c r="BK142" i="4"/>
  <c r="J139" i="4"/>
  <c r="BK135" i="4"/>
  <c r="BK121" i="4"/>
  <c r="BK231" i="3"/>
  <c r="J229" i="3"/>
  <c r="BK225" i="3"/>
  <c r="J223" i="3"/>
  <c r="BK219" i="3"/>
  <c r="J215" i="3"/>
  <c r="BK204" i="3"/>
  <c r="J192" i="3"/>
  <c r="J189" i="3"/>
  <c r="BK166" i="3"/>
  <c r="BK163" i="3"/>
  <c r="J142" i="3"/>
  <c r="BK137" i="3"/>
  <c r="BK133" i="3"/>
  <c r="J130" i="3"/>
  <c r="J126" i="3"/>
  <c r="BK225" i="2"/>
  <c r="BK213" i="2"/>
  <c r="BK202" i="2"/>
  <c r="J199" i="2"/>
  <c r="BK195" i="2"/>
  <c r="J192" i="2"/>
  <c r="BK188" i="2"/>
  <c r="J184" i="2"/>
  <c r="J180" i="2"/>
  <c r="BK162" i="2"/>
  <c r="BK159" i="2"/>
  <c r="J156" i="2"/>
  <c r="J146" i="2"/>
  <c r="J133" i="2"/>
  <c r="AS103" i="1"/>
  <c r="AS97" i="1"/>
  <c r="J136" i="6"/>
  <c r="J133" i="6"/>
  <c r="BK131" i="6"/>
  <c r="J129" i="6"/>
  <c r="J127" i="6"/>
  <c r="J124" i="6"/>
  <c r="BK127" i="5"/>
  <c r="BK121" i="5"/>
  <c r="J208" i="4"/>
  <c r="BK198" i="4"/>
  <c r="J194" i="4"/>
  <c r="BK190" i="4"/>
  <c r="J187" i="4"/>
  <c r="BK183" i="4"/>
  <c r="J156" i="4"/>
  <c r="J153" i="4"/>
  <c r="BK146" i="4"/>
  <c r="J142" i="4"/>
  <c r="BK139" i="4"/>
  <c r="BK130" i="4"/>
  <c r="J126" i="4"/>
  <c r="J231" i="3"/>
  <c r="BK227" i="3"/>
  <c r="J225" i="3"/>
  <c r="BK223" i="3"/>
  <c r="BK215" i="3"/>
  <c r="J211" i="3"/>
  <c r="J204" i="3"/>
  <c r="BK192" i="3"/>
  <c r="BK189" i="3"/>
  <c r="BK184" i="3"/>
  <c r="BK179" i="3"/>
  <c r="BK169" i="3"/>
  <c r="J166" i="3"/>
  <c r="BK155" i="3"/>
  <c r="J152" i="3"/>
  <c r="BK126" i="3"/>
  <c r="BK121" i="3"/>
  <c r="BK235" i="2"/>
  <c r="BK231" i="2"/>
  <c r="J229" i="2"/>
  <c r="BK221" i="2"/>
  <c r="BK217" i="2"/>
  <c r="BK206" i="2"/>
  <c r="J202" i="2"/>
  <c r="BK199" i="2"/>
  <c r="BK184" i="2"/>
  <c r="BK180" i="2"/>
  <c r="J172" i="2"/>
  <c r="BK167" i="2"/>
  <c r="J162" i="2"/>
  <c r="J152" i="2"/>
  <c r="J149" i="2"/>
  <c r="J143" i="2"/>
  <c r="BK129" i="2"/>
  <c r="BK121" i="2"/>
  <c r="AS99" i="1"/>
  <c r="AS95" i="1"/>
  <c r="R120" i="2" l="1"/>
  <c r="R120" i="3"/>
  <c r="T120" i="4"/>
  <c r="BK120" i="5"/>
  <c r="J120" i="5"/>
  <c r="J98" i="5"/>
  <c r="P120" i="5"/>
  <c r="AU102" i="1" s="1"/>
  <c r="AU101" i="1" s="1"/>
  <c r="R120" i="5"/>
  <c r="T120" i="5"/>
  <c r="R120" i="6"/>
  <c r="T120" i="2"/>
  <c r="P120" i="3"/>
  <c r="AU98" i="1"/>
  <c r="R120" i="4"/>
  <c r="P120" i="6"/>
  <c r="AU104" i="1"/>
  <c r="BK120" i="2"/>
  <c r="J120" i="2" s="1"/>
  <c r="J32" i="2" s="1"/>
  <c r="AG96" i="1" s="1"/>
  <c r="AG95" i="1" s="1"/>
  <c r="BK120" i="3"/>
  <c r="J120" i="3"/>
  <c r="J98" i="3"/>
  <c r="T120" i="3"/>
  <c r="BK120" i="4"/>
  <c r="J120" i="4"/>
  <c r="J98" i="4"/>
  <c r="P120" i="4"/>
  <c r="AU100" i="1"/>
  <c r="BK120" i="6"/>
  <c r="J120" i="6"/>
  <c r="J98" i="6" s="1"/>
  <c r="P120" i="2"/>
  <c r="AU96" i="1"/>
  <c r="T120" i="6"/>
  <c r="F94" i="2"/>
  <c r="E108" i="2"/>
  <c r="BE139" i="2"/>
  <c r="BE149" i="2"/>
  <c r="BE152" i="2"/>
  <c r="BE162" i="2"/>
  <c r="BE188" i="2"/>
  <c r="BE192" i="2"/>
  <c r="BE210" i="2"/>
  <c r="BE229" i="2"/>
  <c r="BE233" i="2"/>
  <c r="J93" i="3"/>
  <c r="BE130" i="3"/>
  <c r="BE133" i="3"/>
  <c r="BE137" i="3"/>
  <c r="BE148" i="3"/>
  <c r="BE159" i="3"/>
  <c r="BE173" i="3"/>
  <c r="BE192" i="3"/>
  <c r="BE196" i="3"/>
  <c r="BE223" i="3"/>
  <c r="E85" i="4"/>
  <c r="F94" i="4"/>
  <c r="BE126" i="4"/>
  <c r="BE135" i="4"/>
  <c r="BE142" i="4"/>
  <c r="BE149" i="4"/>
  <c r="BE187" i="4"/>
  <c r="BE202" i="4"/>
  <c r="BE204" i="4"/>
  <c r="BE208" i="4"/>
  <c r="E108" i="5"/>
  <c r="F117" i="5"/>
  <c r="BE121" i="5"/>
  <c r="BE121" i="6"/>
  <c r="BE131" i="6"/>
  <c r="J114" i="2"/>
  <c r="BE129" i="2"/>
  <c r="BE146" i="2"/>
  <c r="BE231" i="2"/>
  <c r="BE235" i="2"/>
  <c r="E108" i="3"/>
  <c r="BE142" i="3"/>
  <c r="BE169" i="3"/>
  <c r="BE179" i="3"/>
  <c r="BE207" i="3"/>
  <c r="BE225" i="3"/>
  <c r="BE227" i="3"/>
  <c r="BE229" i="3"/>
  <c r="BE231" i="3"/>
  <c r="J93" i="4"/>
  <c r="J114" i="4"/>
  <c r="BE139" i="4"/>
  <c r="BE153" i="4"/>
  <c r="BE156" i="4"/>
  <c r="BE159" i="4"/>
  <c r="BE169" i="4"/>
  <c r="BE183" i="4"/>
  <c r="BE194" i="4"/>
  <c r="BE206" i="4"/>
  <c r="BE210" i="4"/>
  <c r="J91" i="5"/>
  <c r="J116" i="2"/>
  <c r="BE156" i="2"/>
  <c r="BE159" i="2"/>
  <c r="BE180" i="2"/>
  <c r="BE184" i="2"/>
  <c r="BE202" i="2"/>
  <c r="BE217" i="2"/>
  <c r="J91" i="3"/>
  <c r="F94" i="3"/>
  <c r="BE121" i="3"/>
  <c r="BE155" i="3"/>
  <c r="BE166" i="3"/>
  <c r="BE200" i="3"/>
  <c r="BE211" i="3"/>
  <c r="BE219" i="3"/>
  <c r="BE121" i="4"/>
  <c r="BE130" i="4"/>
  <c r="BE146" i="4"/>
  <c r="BE164" i="4"/>
  <c r="BE175" i="4"/>
  <c r="BE179" i="4"/>
  <c r="BE190" i="4"/>
  <c r="BE198" i="4"/>
  <c r="J93" i="5"/>
  <c r="BE127" i="5"/>
  <c r="E85" i="6"/>
  <c r="J91" i="6"/>
  <c r="J93" i="6"/>
  <c r="F94" i="6"/>
  <c r="BE124" i="6"/>
  <c r="BE127" i="6"/>
  <c r="BE121" i="2"/>
  <c r="BE133" i="2"/>
  <c r="BE143" i="2"/>
  <c r="BE167" i="2"/>
  <c r="BE172" i="2"/>
  <c r="BE195" i="2"/>
  <c r="BE199" i="2"/>
  <c r="BE206" i="2"/>
  <c r="BE213" i="2"/>
  <c r="BE221" i="2"/>
  <c r="BE225" i="2"/>
  <c r="BE237" i="2"/>
  <c r="BE126" i="3"/>
  <c r="BE152" i="3"/>
  <c r="BE163" i="3"/>
  <c r="BE176" i="3"/>
  <c r="BE184" i="3"/>
  <c r="BE189" i="3"/>
  <c r="BE204" i="3"/>
  <c r="BE215" i="3"/>
  <c r="BE129" i="6"/>
  <c r="BE133" i="6"/>
  <c r="BE136" i="6"/>
  <c r="F37" i="2"/>
  <c r="BB96" i="1" s="1"/>
  <c r="BB95" i="1" s="1"/>
  <c r="AX95" i="1" s="1"/>
  <c r="F36" i="5"/>
  <c r="BA102" i="1" s="1"/>
  <c r="BA101" i="1" s="1"/>
  <c r="AW101" i="1" s="1"/>
  <c r="J36" i="5"/>
  <c r="AW102" i="1" s="1"/>
  <c r="F38" i="5"/>
  <c r="BC102" i="1"/>
  <c r="BC101" i="1" s="1"/>
  <c r="AY101" i="1" s="1"/>
  <c r="F39" i="5"/>
  <c r="BD102" i="1"/>
  <c r="BD101" i="1" s="1"/>
  <c r="F36" i="2"/>
  <c r="BA96" i="1"/>
  <c r="BA95" i="1" s="1"/>
  <c r="J36" i="4"/>
  <c r="AW100" i="1"/>
  <c r="F38" i="4"/>
  <c r="BC100" i="1" s="1"/>
  <c r="BC99" i="1" s="1"/>
  <c r="AY99" i="1" s="1"/>
  <c r="F39" i="2"/>
  <c r="BD96" i="1" s="1"/>
  <c r="BD95" i="1" s="1"/>
  <c r="F36" i="3"/>
  <c r="BA98" i="1"/>
  <c r="BA97" i="1" s="1"/>
  <c r="AW97" i="1" s="1"/>
  <c r="F38" i="3"/>
  <c r="BC98" i="1"/>
  <c r="BC97" i="1" s="1"/>
  <c r="AY97" i="1" s="1"/>
  <c r="AU97" i="1"/>
  <c r="F36" i="4"/>
  <c r="BA100" i="1" s="1"/>
  <c r="BA99" i="1" s="1"/>
  <c r="AW99" i="1" s="1"/>
  <c r="F39" i="4"/>
  <c r="BD100" i="1" s="1"/>
  <c r="BD99" i="1" s="1"/>
  <c r="F38" i="6"/>
  <c r="BC104" i="1"/>
  <c r="BC103" i="1" s="1"/>
  <c r="AY103" i="1" s="1"/>
  <c r="J36" i="2"/>
  <c r="AW96" i="1"/>
  <c r="F37" i="3"/>
  <c r="BB98" i="1" s="1"/>
  <c r="BB97" i="1" s="1"/>
  <c r="AX97" i="1" s="1"/>
  <c r="F37" i="5"/>
  <c r="BB102" i="1" s="1"/>
  <c r="BB101" i="1" s="1"/>
  <c r="AX101" i="1" s="1"/>
  <c r="J36" i="6"/>
  <c r="AW104" i="1" s="1"/>
  <c r="F38" i="2"/>
  <c r="BC96" i="1"/>
  <c r="BC95" i="1" s="1"/>
  <c r="AU95" i="1"/>
  <c r="F39" i="3"/>
  <c r="BD98" i="1" s="1"/>
  <c r="BD97" i="1" s="1"/>
  <c r="AU103" i="1"/>
  <c r="F37" i="4"/>
  <c r="BB100" i="1" s="1"/>
  <c r="BB99" i="1" s="1"/>
  <c r="AX99" i="1" s="1"/>
  <c r="AU99" i="1"/>
  <c r="F36" i="6"/>
  <c r="BA104" i="1" s="1"/>
  <c r="BA103" i="1" s="1"/>
  <c r="AW103" i="1" s="1"/>
  <c r="F37" i="6"/>
  <c r="BB104" i="1" s="1"/>
  <c r="BB103" i="1" s="1"/>
  <c r="AX103" i="1" s="1"/>
  <c r="F39" i="6"/>
  <c r="BD104" i="1" s="1"/>
  <c r="BD103" i="1" s="1"/>
  <c r="J36" i="3"/>
  <c r="AW98" i="1" s="1"/>
  <c r="AS94" i="1"/>
  <c r="BC94" i="1" l="1"/>
  <c r="AY94" i="1" s="1"/>
  <c r="J98" i="2"/>
  <c r="BA94" i="1"/>
  <c r="W30" i="1" s="1"/>
  <c r="BD94" i="1"/>
  <c r="W33" i="1"/>
  <c r="AU94" i="1"/>
  <c r="AY95" i="1"/>
  <c r="F35" i="4"/>
  <c r="AZ100" i="1"/>
  <c r="AZ99" i="1" s="1"/>
  <c r="AV99" i="1" s="1"/>
  <c r="AT99" i="1" s="1"/>
  <c r="F35" i="2"/>
  <c r="AZ96" i="1" s="1"/>
  <c r="AZ95" i="1" s="1"/>
  <c r="AV95" i="1" s="1"/>
  <c r="J35" i="6"/>
  <c r="AV104" i="1" s="1"/>
  <c r="AT104" i="1" s="1"/>
  <c r="BB94" i="1"/>
  <c r="W31" i="1"/>
  <c r="AW95" i="1"/>
  <c r="J32" i="5"/>
  <c r="AG102" i="1"/>
  <c r="AG101" i="1" s="1"/>
  <c r="J32" i="4"/>
  <c r="AG100" i="1"/>
  <c r="AG99" i="1"/>
  <c r="J32" i="6"/>
  <c r="AG104" i="1"/>
  <c r="AG103" i="1"/>
  <c r="F35" i="3"/>
  <c r="AZ98" i="1" s="1"/>
  <c r="AZ97" i="1" s="1"/>
  <c r="AV97" i="1" s="1"/>
  <c r="AT97" i="1" s="1"/>
  <c r="J35" i="4"/>
  <c r="AV100" i="1"/>
  <c r="AT100" i="1"/>
  <c r="J32" i="3"/>
  <c r="AG98" i="1" s="1"/>
  <c r="AG97" i="1" s="1"/>
  <c r="AN97" i="1" s="1"/>
  <c r="J35" i="2"/>
  <c r="AV96" i="1" s="1"/>
  <c r="AT96" i="1" s="1"/>
  <c r="AN96" i="1" s="1"/>
  <c r="J35" i="3"/>
  <c r="AV98" i="1" s="1"/>
  <c r="AT98" i="1" s="1"/>
  <c r="F35" i="6"/>
  <c r="AZ104" i="1"/>
  <c r="AZ103" i="1" s="1"/>
  <c r="AV103" i="1" s="1"/>
  <c r="AT103" i="1" s="1"/>
  <c r="J35" i="5"/>
  <c r="AV102" i="1" s="1"/>
  <c r="AT102" i="1" s="1"/>
  <c r="F35" i="5"/>
  <c r="AZ102" i="1"/>
  <c r="AZ101" i="1" s="1"/>
  <c r="AV101" i="1" s="1"/>
  <c r="AT101" i="1" s="1"/>
  <c r="AN99" i="1" l="1"/>
  <c r="W32" i="1"/>
  <c r="J41" i="3"/>
  <c r="J41" i="4"/>
  <c r="J41" i="5"/>
  <c r="J41" i="6"/>
  <c r="AN98" i="1"/>
  <c r="AN102" i="1"/>
  <c r="AN100" i="1"/>
  <c r="J41" i="2"/>
  <c r="AN104" i="1"/>
  <c r="AG94" i="1"/>
  <c r="AK26" i="1"/>
  <c r="AN101" i="1"/>
  <c r="AN103" i="1"/>
  <c r="AT95" i="1"/>
  <c r="AN95" i="1"/>
  <c r="AX94" i="1"/>
  <c r="AZ94" i="1"/>
  <c r="AV94" i="1"/>
  <c r="AK29" i="1"/>
  <c r="AW94" i="1"/>
  <c r="AK30" i="1" s="1"/>
  <c r="AK35" i="1" l="1"/>
  <c r="W29" i="1"/>
  <c r="AT94" i="1"/>
  <c r="AN94" i="1" l="1"/>
</calcChain>
</file>

<file path=xl/sharedStrings.xml><?xml version="1.0" encoding="utf-8"?>
<sst xmlns="http://schemas.openxmlformats.org/spreadsheetml/2006/main" count="3515" uniqueCount="496">
  <si>
    <t>Export Komplet</t>
  </si>
  <si>
    <t/>
  </si>
  <si>
    <t>2.0</t>
  </si>
  <si>
    <t>ZAMOK</t>
  </si>
  <si>
    <t>False</t>
  </si>
  <si>
    <t>{7f090cda-35c0-4da5-97cb-26f6404177f8}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</si>
  <si>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</si>
  <si>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</si>
  <si>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</si>
  <si>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</si>
  <si>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</si>
  <si>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</si>
  <si>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</si>
  <si>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</si>
  <si>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65420187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</si>
  <si>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</si>
  <si>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</si>
  <si>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kolejového lože a výměna kolejnic v úseku Nezvěstice - Starý Plzenec</t>
  </si>
  <si>
    <t>KSO:</t>
  </si>
  <si>
    <t>CC-CZ:</t>
  </si>
  <si>
    <t>Místo:</t>
  </si>
  <si>
    <t>TO Nezvěstice</t>
  </si>
  <si>
    <t>Datum:</t>
  </si>
  <si>
    <t>13. 7. 2020</t>
  </si>
  <si>
    <t>Zadavatel:</t>
  </si>
  <si>
    <t>IČ:</t>
  </si>
  <si>
    <t>Správa železnic. s.o.-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</si>
  <si>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</si>
  <si>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</si>
  <si>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</si>
  <si>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</si>
  <si>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</si>
  <si>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</si>
  <si>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</si>
  <si>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</si>
  <si>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</si>
  <si>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</si>
  <si>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</si>
  <si>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</si>
  <si>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</si>
  <si>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</si>
  <si>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</si>
  <si>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</si>
  <si>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</si>
  <si>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</si>
  <si>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</si>
  <si>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</si>
  <si>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</si>
  <si>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</si>
  <si>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</si>
  <si>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</si>
  <si>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</si>
  <si>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</si>
  <si>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</si>
  <si>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</si>
  <si>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</si>
  <si>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</si>
  <si>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</si>
  <si>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</si>
  <si>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</si>
  <si>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</si>
  <si>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</si>
  <si>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</si>
  <si>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</si>
  <si>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</si>
  <si>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</si>
  <si>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</si>
  <si>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</si>
  <si>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</si>
  <si>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</si>
  <si>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</si>
  <si>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</si>
  <si>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</si>
  <si>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</si>
  <si>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</si>
  <si>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</si>
  <si>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</si>
  <si>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</si>
  <si>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</si>
  <si>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</si>
  <si>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</si>
  <si>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Blovice - Nezvěstice</t>
  </si>
  <si>
    <t>STA</t>
  </si>
  <si>
    <t>1</t>
  </si>
  <si>
    <t>{80e4d5f4-d924-41f2-a794-3ac06f248d4f}</t>
  </si>
  <si>
    <t>2</t>
  </si>
  <si>
    <t>/</t>
  </si>
  <si>
    <t>SO 1.1</t>
  </si>
  <si>
    <t>Blovice - Nezvěstice km 328,600 - 330,450</t>
  </si>
  <si>
    <t>Soupis</t>
  </si>
  <si>
    <t>{8d514117-fea0-425e-9941-269a93165345}</t>
  </si>
  <si>
    <t>SO 2</t>
  </si>
  <si>
    <t>Žst. Nezvěstice, 1.SK</t>
  </si>
  <si>
    <t>{f6dd4f58-f32c-4cb7-b73a-1d96912146b5}</t>
  </si>
  <si>
    <t>SO 2.1</t>
  </si>
  <si>
    <t>Žst. Nezvěstice</t>
  </si>
  <si>
    <t>{24c4550f-2344-4227-ac95-bfe9b4b9c89e}</t>
  </si>
  <si>
    <t>SO 3</t>
  </si>
  <si>
    <t>Nezvěstice - Starý Plzenec</t>
  </si>
  <si>
    <t>{698ef7fa-12a3-49d2-966f-2942934f9bb8}</t>
  </si>
  <si>
    <t>SO 3.1</t>
  </si>
  <si>
    <t>Nezvěstice - Starý Plzenec, km 333,190 - 333,500</t>
  </si>
  <si>
    <t>{9182a3cb-97f2-46fc-aac6-ccc9aabc9d81}</t>
  </si>
  <si>
    <t>SO 4</t>
  </si>
  <si>
    <t>Materiál objednatele</t>
  </si>
  <si>
    <t>{5fb95bd6-146b-4fe4-9464-42583ee9e80b}</t>
  </si>
  <si>
    <t>SO 4.1</t>
  </si>
  <si>
    <t>{6238fba4-6423-408a-ae1a-2184e1e4860c}</t>
  </si>
  <si>
    <t>SO 5</t>
  </si>
  <si>
    <t>VRN</t>
  </si>
  <si>
    <t>{0fa25d20-d634-4c4d-97b1-93aa114cf703}</t>
  </si>
  <si>
    <t>SO 5.1</t>
  </si>
  <si>
    <t>{7f850fe4-07c4-43a1-bf18-612e28c23070}</t>
  </si>
  <si>
    <t>KRYCÍ LIST SOUPISU PRACÍ</t>
  </si>
  <si>
    <t>Objekt:</t>
  </si>
  <si>
    <t>SO 1 - Blovice - Nezvěstice</t>
  </si>
  <si>
    <t>Soupis:</t>
  </si>
  <si>
    <t>SO 1.1 - Blovice - Nezvěstice km 328,600 - 330,450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</si>
  <si>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</si>
  <si>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</si>
  <si>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</si>
  <si>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</si>
  <si>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</si>
  <si>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</si>
  <si>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</si>
  <si>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</si>
  <si>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</si>
  <si>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</si>
  <si>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</si>
  <si>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</si>
  <si>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</si>
  <si>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</si>
  <si>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</si>
  <si>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</si>
  <si>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</si>
  <si>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</si>
  <si>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</si>
  <si>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</si>
  <si>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</si>
  <si>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</si>
  <si>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4</t>
  </si>
  <si>
    <t>ROZPOCET</t>
  </si>
  <si>
    <t>258036823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</si>
  <si>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</si>
  <si>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</si>
  <si>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</si>
  <si>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</si>
  <si>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</si>
  <si>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445*1"Ps, km 328,600-329,045"</t>
  </si>
  <si>
    <t>100*1"Ls, km 328,600 - 328,700"</t>
  </si>
  <si>
    <t>915*1"Ps, km 329,535 - 330,450"</t>
  </si>
  <si>
    <t>145*1"Ls, km 328,900 - 329,045"</t>
  </si>
  <si>
    <t>Součet</t>
  </si>
  <si>
    <t>5915005030</t>
  </si>
  <si>
    <t>Hloubení rýh nebo jam na železničním spodku III. třídy</t>
  </si>
  <si>
    <t>m3</t>
  </si>
  <si>
    <t>-1557807261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</si>
  <si>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</si>
  <si>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</si>
  <si>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(2*3,5*0,5)*2</t>
  </si>
  <si>
    <t>3</t>
  </si>
  <si>
    <t>5905085060</t>
  </si>
  <si>
    <t>Souvislé čištění KL strojně koleje pražce betonové rozdělení "e"</t>
  </si>
  <si>
    <t>km</t>
  </si>
  <si>
    <t>766229422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</si>
  <si>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</si>
  <si>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</si>
  <si>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0,445" km 328,600 - 329,045"</t>
  </si>
  <si>
    <t>0,950"km 329,500 - 330,450"</t>
  </si>
  <si>
    <t>5905105030</t>
  </si>
  <si>
    <t>Doplnění KL kamenivem souvisle strojně v koleji</t>
  </si>
  <si>
    <t>661969430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</si>
  <si>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</si>
  <si>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</si>
  <si>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1395*1,1</t>
  </si>
  <si>
    <t>5</t>
  </si>
  <si>
    <t>M</t>
  </si>
  <si>
    <t>5955101000</t>
  </si>
  <si>
    <t>Kamenivo drcené štěrk frakce 31,5/63 třídy BI</t>
  </si>
  <si>
    <t>t</t>
  </si>
  <si>
    <t>128</t>
  </si>
  <si>
    <t>220841765</t>
  </si>
  <si>
    <t>1534,500*1,241</t>
  </si>
  <si>
    <t>6</t>
  </si>
  <si>
    <t>5907015497</t>
  </si>
  <si>
    <t>Ojedinělá výměna kolejnic současně s výměnou pryžové podložky tv. S49 rozdělení "e"</t>
  </si>
  <si>
    <t>m</t>
  </si>
  <si>
    <t>-1475831086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</si>
  <si>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</si>
  <si>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</si>
  <si>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</t>
  </si>
  <si>
    <t>5958158005</t>
  </si>
  <si>
    <t>Podložka pryžová pod patu kolejnice S49  183/126/6</t>
  </si>
  <si>
    <t>kus</t>
  </si>
  <si>
    <t>8</t>
  </si>
  <si>
    <t>87056739</t>
  </si>
  <si>
    <t>138*2+12*2</t>
  </si>
  <si>
    <t>5907050120</t>
  </si>
  <si>
    <t>Dělení kolejnic kyslíkem tv. S49</t>
  </si>
  <si>
    <t>1486144838</t>
  </si>
  <si>
    <t>Dělení kolejnic kyslíkem tv. S49. Poznámka: 1. V cenách jsou započteny náklady na manipulaci podložení, označení a provedení řezu kolejnice.</t>
  </si>
  <si>
    <t>Poznámka k souboru cen:_x000D_
1. V cenách jsou započteny náklady na manipulaci podložení, označení a provedení řezu kolejnice.</t>
  </si>
  <si>
    <t>P</t>
  </si>
  <si>
    <t>Poznámka k položce:_x000D_
Řez=kus</t>
  </si>
  <si>
    <t>9</t>
  </si>
  <si>
    <t>5910020030</t>
  </si>
  <si>
    <t>Svařování kolejnic termitem plný předehřev standardní spára svar sériový tv. S49</t>
  </si>
  <si>
    <t>svar</t>
  </si>
  <si>
    <t>-2030468915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</si>
  <si>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</si>
  <si>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</si>
  <si>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</t>
  </si>
  <si>
    <t>5910035030</t>
  </si>
  <si>
    <t>Dosažení dovolené upínací teploty v BK prodloužením kolejnicového pásu v koleji tv. S49</t>
  </si>
  <si>
    <t>-551310542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</si>
  <si>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</si>
  <si>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 2. V cenách nejsou obsaženy náklady na demontáž upevňovadel a kolejnicových spojek.</t>
  </si>
  <si>
    <t>11</t>
  </si>
  <si>
    <t>5910040340</t>
  </si>
  <si>
    <t>Umožnění volné dilatace kolejnice demontáž upevňovadel s osazením kluzných podložek rozdělení pražců "e"</t>
  </si>
  <si>
    <t>-1089941446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</si>
  <si>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</si>
  <si>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</si>
  <si>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1865*2</t>
  </si>
  <si>
    <t>12</t>
  </si>
  <si>
    <t>5910040440</t>
  </si>
  <si>
    <t>Umožnění volné dilatace kolejnice montáž upevňovadel s odstraněním kluzných podložek rozdělení pražců "e"</t>
  </si>
  <si>
    <t>-386635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</si>
  <si>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</si>
  <si>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</si>
  <si>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5914020020</t>
  </si>
  <si>
    <t>Čištění otevřených odvodňovacích zařízení strojně příkop nezpevněný</t>
  </si>
  <si>
    <t>-330395547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</si>
  <si>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</si>
  <si>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</si>
  <si>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345*0,5*0,2"Ls, km 328,700 - 329,045"</t>
  </si>
  <si>
    <t>330*0,5*0,2"Ls, km 329,500 - 329,830"</t>
  </si>
  <si>
    <t>450*0,5*0,2"Ls, km 330,000 - 330,450"</t>
  </si>
  <si>
    <t>35*0,5*0,2" Ps, km 329,500 - 329,535"</t>
  </si>
  <si>
    <t>14</t>
  </si>
  <si>
    <t>5914015010</t>
  </si>
  <si>
    <t>Čištění odvodňovacích zařízení ručně příkop zpevněný</t>
  </si>
  <si>
    <t>-888692757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</si>
  <si>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</si>
  <si>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</si>
  <si>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170*0,4*0,2</t>
  </si>
  <si>
    <t>5906030120</t>
  </si>
  <si>
    <t>Ojedinělá výměna pražce současně s výměnou nebo čištěním KL pražec betonový příčný vystrojený</t>
  </si>
  <si>
    <t>-88494561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</si>
  <si>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</si>
  <si>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</si>
  <si>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Pražec=kus</t>
  </si>
  <si>
    <t>16</t>
  </si>
  <si>
    <t>5908050007</t>
  </si>
  <si>
    <t>Výměna upevnění podkladnicového komplety</t>
  </si>
  <si>
    <t>úl.pl.</t>
  </si>
  <si>
    <t>-318283123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</si>
  <si>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</si>
  <si>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</si>
  <si>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3837*2</t>
  </si>
  <si>
    <t>17</t>
  </si>
  <si>
    <t>5958128010</t>
  </si>
  <si>
    <t>Komplety ŽS 4 (šroub RS 1, matice M 24, podložka Fe6, svěrka ŽS4)</t>
  </si>
  <si>
    <t>-804758202</t>
  </si>
  <si>
    <t>7674,000*2</t>
  </si>
  <si>
    <t>18</t>
  </si>
  <si>
    <t>5909030020</t>
  </si>
  <si>
    <t>Následná úprava GPK koleje směrové a výškové uspořádání pražce betonové</t>
  </si>
  <si>
    <t>1494826819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</si>
  <si>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</si>
  <si>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</si>
  <si>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Poznámka k položce:_x000D_
Kilometr koleje=km</t>
  </si>
  <si>
    <t>19</t>
  </si>
  <si>
    <t>9903200100</t>
  </si>
  <si>
    <t>Přeprava mechanizace na místo prováděných prací o hmotnosti přes 12 t přes 50 do 100 km</t>
  </si>
  <si>
    <t>-1136460032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</si>
  <si>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</si>
  <si>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</si>
  <si>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20</t>
  </si>
  <si>
    <t>9909000100</t>
  </si>
  <si>
    <t>Poplatek za uložení suti nebo hmot na oficiální skládku</t>
  </si>
  <si>
    <t>1200436931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</si>
  <si>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</si>
  <si>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</si>
  <si>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1028,115*1,8+129,600*1,5+240,75*1,5"KL+příkopy+stezky"</t>
  </si>
  <si>
    <t>9909000300</t>
  </si>
  <si>
    <t>Poplatek za likvidaci dřevěných kolejnicových podpor</t>
  </si>
  <si>
    <t>262144</t>
  </si>
  <si>
    <t>-269228611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</si>
  <si>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</si>
  <si>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</si>
  <si>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12*0,09</t>
  </si>
  <si>
    <t>22</t>
  </si>
  <si>
    <t>9909000400</t>
  </si>
  <si>
    <t>Poplatek za likvidaci plastových součástí</t>
  </si>
  <si>
    <t>1055826423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</si>
  <si>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</si>
  <si>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23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</si>
  <si>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</si>
  <si>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</si>
  <si>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1719759107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</si>
  <si>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</si>
  <si>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</si>
  <si>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1904,315"doprava kameniva"</t>
  </si>
  <si>
    <t>24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</si>
  <si>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</si>
  <si>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</si>
  <si>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-579324475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</si>
  <si>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</si>
  <si>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</si>
  <si>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</si>
  <si>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</si>
  <si>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1321992119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</si>
  <si>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</si>
  <si>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12*0,9+0,03"odvoz pražců+plastů na skládku"</t>
  </si>
  <si>
    <t>26</t>
  </si>
  <si>
    <t>9902300700</t>
  </si>
  <si>
    <t>Doprava jednosměrná (např. nakupovaného materiálu) mechanizací o nosnosti přes 3,5 t sypanin (kameniva, písku, suti, dlažebních kostek, atd.) do 100 km</t>
  </si>
  <si>
    <t>-1555677254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</si>
  <si>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</si>
  <si>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18,878+0,054"doprava drobného kolejiva"</t>
  </si>
  <si>
    <t>27</t>
  </si>
  <si>
    <t>7594305010</t>
  </si>
  <si>
    <t>Montáž součástí počítače náprav vyhodnocovací části</t>
  </si>
  <si>
    <t>512</t>
  </si>
  <si>
    <t>-2074299214</t>
  </si>
  <si>
    <t>28</t>
  </si>
  <si>
    <t>7594307010</t>
  </si>
  <si>
    <t>Demontáž součástí počítače náprav vyhodnocovací části</t>
  </si>
  <si>
    <t>-825402257</t>
  </si>
  <si>
    <t>29</t>
  </si>
  <si>
    <t>7497651010</t>
  </si>
  <si>
    <t>HZS na trakčním vedení</t>
  </si>
  <si>
    <t>hod</t>
  </si>
  <si>
    <t>64</t>
  </si>
  <si>
    <t>501940264</t>
  </si>
  <si>
    <t>30</t>
  </si>
  <si>
    <t>7497351560</t>
  </si>
  <si>
    <t>Montáž přímého ukolejnění na elektrizovaných tratích nebo v kolejových obvodech</t>
  </si>
  <si>
    <t>1154603441</t>
  </si>
  <si>
    <t>31</t>
  </si>
  <si>
    <t>7497371625</t>
  </si>
  <si>
    <t>Demontáže zařízení trakčního vedení svodu ukolejnění konstrukcí a stožárů</t>
  </si>
  <si>
    <t>-500608928</t>
  </si>
  <si>
    <t>Demontáže zařízení trakčního vedení svodu ukolejnění konstrukcí a stožárů - demontáž stávajícího zařízení se všemi pomocnými doplňujícími úpravami</t>
  </si>
  <si>
    <t>SO 2 - Žst. Nezvěstice, 1.SK</t>
  </si>
  <si>
    <t>SO 2.1 - Žst. Nezvěstice</t>
  </si>
  <si>
    <t>1997537735</t>
  </si>
  <si>
    <t>320*1*2"Ps, km 332,800-333,120"</t>
  </si>
  <si>
    <t>5905025110</t>
  </si>
  <si>
    <t>Doplnění stezky štěrkodrtí souvislé</t>
  </si>
  <si>
    <t>1310708756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</si>
  <si>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</si>
  <si>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</si>
  <si>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640*0,05</t>
  </si>
  <si>
    <t>5955101025</t>
  </si>
  <si>
    <t>Kamenivo drcené drť frakce 4/8</t>
  </si>
  <si>
    <t>-405696197</t>
  </si>
  <si>
    <t>32,000*1,5</t>
  </si>
  <si>
    <t>-436974022</t>
  </si>
  <si>
    <t>2*3,5*0,5</t>
  </si>
  <si>
    <t>-1121565619</t>
  </si>
  <si>
    <t>0,300" km 332,800 - 333,100"</t>
  </si>
  <si>
    <t>5905080120</t>
  </si>
  <si>
    <t>Ojedinělé čištění KL včetně lavičky (pod ložnou plochou pražce) lože zapuštěné</t>
  </si>
  <si>
    <t>1989374464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</si>
  <si>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</si>
  <si>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</si>
  <si>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88*3,5</t>
  </si>
  <si>
    <t>20*3,5</t>
  </si>
  <si>
    <t>1967878096</t>
  </si>
  <si>
    <t>408*1,1</t>
  </si>
  <si>
    <t>366369037</t>
  </si>
  <si>
    <t>448,800*1,241</t>
  </si>
  <si>
    <t>5906035120</t>
  </si>
  <si>
    <t>Souvislá výměna pražců současně s výměnou nebo čištěním KL pražce betonové příčné vystrojené</t>
  </si>
  <si>
    <t>1641450366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</si>
  <si>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</si>
  <si>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</si>
  <si>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99+62</t>
  </si>
  <si>
    <t>1840612207</t>
  </si>
  <si>
    <t>1445*2</t>
  </si>
  <si>
    <t>992806509</t>
  </si>
  <si>
    <t>1445*4</t>
  </si>
  <si>
    <t>-317102286</t>
  </si>
  <si>
    <t>99*2+62*2</t>
  </si>
  <si>
    <t>-1849887048</t>
  </si>
  <si>
    <t>-315801863</t>
  </si>
  <si>
    <t>-251311128</t>
  </si>
  <si>
    <t>-2032249580</t>
  </si>
  <si>
    <t>786*2</t>
  </si>
  <si>
    <t>1998148146</t>
  </si>
  <si>
    <t>5909032020</t>
  </si>
  <si>
    <t>Přesná úprava GPK koleje směrové a výškové uspořádání pražce betonové</t>
  </si>
  <si>
    <t>-1652323084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</si>
  <si>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</si>
  <si>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</si>
  <si>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1480623356</t>
  </si>
  <si>
    <t>770536806</t>
  </si>
  <si>
    <t>367,200*1,8+96,00*1,5"KL+stezky"</t>
  </si>
  <si>
    <t>222062500</t>
  </si>
  <si>
    <t>161*0,09</t>
  </si>
  <si>
    <t>-2134014623</t>
  </si>
  <si>
    <t>532496968</t>
  </si>
  <si>
    <t>556,961+48"doprava kameniva"</t>
  </si>
  <si>
    <t>1929700362</t>
  </si>
  <si>
    <t>1067903770</t>
  </si>
  <si>
    <t>161*0,09+0,05"odvoz pražců+plastů na skládku"</t>
  </si>
  <si>
    <t>-240461764</t>
  </si>
  <si>
    <t>7,109+0,058"doprava drobného kolejiva"</t>
  </si>
  <si>
    <t>-1588663960</t>
  </si>
  <si>
    <t>1653943658</t>
  </si>
  <si>
    <t>274955126</t>
  </si>
  <si>
    <t>-6579485</t>
  </si>
  <si>
    <t>-661346120</t>
  </si>
  <si>
    <t>SO 3 - Nezvěstice - Starý Plzenec</t>
  </si>
  <si>
    <t>SO 3.1 - Nezvěstice - Starý Plzenec, km 333,190 - 333,500</t>
  </si>
  <si>
    <t>-1138573897</t>
  </si>
  <si>
    <t>310*1"Ps, km 333,190-333,500"</t>
  </si>
  <si>
    <t>483926622</t>
  </si>
  <si>
    <t>116886167</t>
  </si>
  <si>
    <t>0,300" km 333,190 - 333,500"</t>
  </si>
  <si>
    <t>-318659418</t>
  </si>
  <si>
    <t>300*1,1</t>
  </si>
  <si>
    <t>601460975</t>
  </si>
  <si>
    <t>330*1,241</t>
  </si>
  <si>
    <t>-1511638987</t>
  </si>
  <si>
    <t>-1915760558</t>
  </si>
  <si>
    <t>13*2</t>
  </si>
  <si>
    <t>869490643</t>
  </si>
  <si>
    <t>107247446</t>
  </si>
  <si>
    <t>1300301132</t>
  </si>
  <si>
    <t>413367221</t>
  </si>
  <si>
    <t>360*2</t>
  </si>
  <si>
    <t>-762036184</t>
  </si>
  <si>
    <t>-732453168</t>
  </si>
  <si>
    <t>310*0,5*0,2"Ls, km 333,190 - 333,500"</t>
  </si>
  <si>
    <t>150*0,5*0,2" Ps, km 333,350 - 333,500"</t>
  </si>
  <si>
    <t>672244567</t>
  </si>
  <si>
    <t>-727123843</t>
  </si>
  <si>
    <t>224,400*1,8+46,500*1,5+46*1,5"KL+stezky+příkopy"</t>
  </si>
  <si>
    <t>329178477</t>
  </si>
  <si>
    <t>13*0,09</t>
  </si>
  <si>
    <t>1269198796</t>
  </si>
  <si>
    <t>-1079477137</t>
  </si>
  <si>
    <t>409,530"doprava kameniva"</t>
  </si>
  <si>
    <t>-339958397</t>
  </si>
  <si>
    <t>-1205530255</t>
  </si>
  <si>
    <t>13*0,09+0,01"odvoz pražců+plastů na skládku"</t>
  </si>
  <si>
    <t>-567851222</t>
  </si>
  <si>
    <t>-2083955242</t>
  </si>
  <si>
    <t>-2063968346</t>
  </si>
  <si>
    <t>412674329</t>
  </si>
  <si>
    <t>862890020</t>
  </si>
  <si>
    <t>SO 4 - Materiál objednatele</t>
  </si>
  <si>
    <t>SO 4.1 - Materiál objednatele</t>
  </si>
  <si>
    <t>5956213065</t>
  </si>
  <si>
    <t>Pražec betonový příčný vystrojený  užitý tv. SB 8 P</t>
  </si>
  <si>
    <t>1562815343</t>
  </si>
  <si>
    <t>12"SO 1.1"</t>
  </si>
  <si>
    <t>161"SO 2.1"</t>
  </si>
  <si>
    <t>13"SO 3.1"</t>
  </si>
  <si>
    <t>5957104025</t>
  </si>
  <si>
    <t>Kolejnicové pásy třídy R260 tv. 49 E1 délky 75 metrů</t>
  </si>
  <si>
    <t>890569576</t>
  </si>
  <si>
    <t>SO 5 - VRN</t>
  </si>
  <si>
    <t>SO 5.1 - VRN</t>
  </si>
  <si>
    <t>021211001</t>
  </si>
  <si>
    <t>Průzkumné práce pro opravy Doplňující laboratorní rozbor kontaminace zeminy nebo kol. lože</t>
  </si>
  <si>
    <t>1024</t>
  </si>
  <si>
    <t>1655911263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</si>
  <si>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</si>
  <si>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</si>
  <si>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033131001</t>
  </si>
  <si>
    <t>Provozní vlivy Organizační zajištění prací při zřizování a udržování BK kolejí a výhybek</t>
  </si>
  <si>
    <t>246578867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</si>
  <si>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</si>
  <si>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</si>
  <si>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022101001</t>
  </si>
  <si>
    <t>Geodetické práce Geodetické práce před opravou</t>
  </si>
  <si>
    <t>%</t>
  </si>
  <si>
    <t>1747678073</t>
  </si>
  <si>
    <t>022101011</t>
  </si>
  <si>
    <t>Geodetické práce Geodetické práce v průběhu opravy</t>
  </si>
  <si>
    <t>-820284404</t>
  </si>
  <si>
    <t>022101021</t>
  </si>
  <si>
    <t>Geodetické práce Geodetické práce po ukončení opravy</t>
  </si>
  <si>
    <t>444141648</t>
  </si>
  <si>
    <t>022121001</t>
  </si>
  <si>
    <t>Geodetické práce Diagnostika technické infrastruktury Vytýčení trasy inženýrských sítí</t>
  </si>
  <si>
    <t>532511012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</si>
  <si>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</si>
  <si>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</si>
  <si>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</si>
  <si>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</si>
  <si>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-761981617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</si>
</sst>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8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8" fillId="4" borderId="8" xfId="0" applyFont="1" applyFill="1" applyBorder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8"/>
      <c r="AQ5" s="18"/>
      <c r="AR5" s="16"/>
      <c r="BE5" s="227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8"/>
      <c r="AQ6" s="18"/>
      <c r="AR6" s="16"/>
      <c r="BE6" s="228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8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8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8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28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28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8"/>
      <c r="BS12" s="13" t="s">
        <v>6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228"/>
      <c r="BS13" s="13" t="s">
        <v>6</v>
      </c>
    </row>
    <row r="14" spans="1:74" ht="12.75">
      <c r="B14" s="17"/>
      <c r="C14" s="18"/>
      <c r="D14" s="18"/>
      <c r="E14" s="233" t="s">
        <v>29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228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8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8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28"/>
      <c r="BS17" s="13" t="s">
        <v>32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8"/>
      <c r="BS18" s="13" t="s">
        <v>6</v>
      </c>
    </row>
    <row r="19" spans="1:71" s="1" customFormat="1" ht="12" customHeight="1">
      <c r="B19" s="17"/>
      <c r="C19" s="18"/>
      <c r="D19" s="25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8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28"/>
      <c r="BS20" s="13" t="s">
        <v>32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8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8"/>
    </row>
    <row r="23" spans="1:71" s="1" customFormat="1" ht="16.5" customHeight="1">
      <c r="B23" s="17"/>
      <c r="C23" s="18"/>
      <c r="D23" s="18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8"/>
      <c r="AP23" s="18"/>
      <c r="AQ23" s="18"/>
      <c r="AR23" s="16"/>
      <c r="BE23" s="228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8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8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6">
        <f>ROUND(AG94,2)</f>
        <v>0</v>
      </c>
      <c r="AL26" s="237"/>
      <c r="AM26" s="237"/>
      <c r="AN26" s="237"/>
      <c r="AO26" s="237"/>
      <c r="AP26" s="32"/>
      <c r="AQ26" s="32"/>
      <c r="AR26" s="35"/>
      <c r="BE26" s="228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8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37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38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39</v>
      </c>
      <c r="AL28" s="238"/>
      <c r="AM28" s="238"/>
      <c r="AN28" s="238"/>
      <c r="AO28" s="238"/>
      <c r="AP28" s="32"/>
      <c r="AQ28" s="32"/>
      <c r="AR28" s="35"/>
      <c r="BE28" s="228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41">
        <v>0.21</v>
      </c>
      <c r="M29" s="240"/>
      <c r="N29" s="240"/>
      <c r="O29" s="240"/>
      <c r="P29" s="240"/>
      <c r="Q29" s="37"/>
      <c r="R29" s="37"/>
      <c r="S29" s="37"/>
      <c r="T29" s="37"/>
      <c r="U29" s="37"/>
      <c r="V29" s="37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7"/>
      <c r="AG29" s="37"/>
      <c r="AH29" s="37"/>
      <c r="AI29" s="37"/>
      <c r="AJ29" s="37"/>
      <c r="AK29" s="239">
        <f>ROUND(AV94, 2)</f>
        <v>0</v>
      </c>
      <c r="AL29" s="240"/>
      <c r="AM29" s="240"/>
      <c r="AN29" s="240"/>
      <c r="AO29" s="240"/>
      <c r="AP29" s="37"/>
      <c r="AQ29" s="37"/>
      <c r="AR29" s="38"/>
      <c r="BE29" s="229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41">
        <v>0.15</v>
      </c>
      <c r="M30" s="240"/>
      <c r="N30" s="240"/>
      <c r="O30" s="240"/>
      <c r="P30" s="240"/>
      <c r="Q30" s="37"/>
      <c r="R30" s="37"/>
      <c r="S30" s="37"/>
      <c r="T30" s="37"/>
      <c r="U30" s="37"/>
      <c r="V30" s="37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7"/>
      <c r="AG30" s="37"/>
      <c r="AH30" s="37"/>
      <c r="AI30" s="37"/>
      <c r="AJ30" s="37"/>
      <c r="AK30" s="239">
        <f>ROUND(AW94, 2)</f>
        <v>0</v>
      </c>
      <c r="AL30" s="240"/>
      <c r="AM30" s="240"/>
      <c r="AN30" s="240"/>
      <c r="AO30" s="240"/>
      <c r="AP30" s="37"/>
      <c r="AQ30" s="37"/>
      <c r="AR30" s="38"/>
      <c r="BE30" s="229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41">
        <v>0.21</v>
      </c>
      <c r="M31" s="240"/>
      <c r="N31" s="240"/>
      <c r="O31" s="240"/>
      <c r="P31" s="240"/>
      <c r="Q31" s="37"/>
      <c r="R31" s="37"/>
      <c r="S31" s="37"/>
      <c r="T31" s="37"/>
      <c r="U31" s="37"/>
      <c r="V31" s="37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7"/>
      <c r="AG31" s="37"/>
      <c r="AH31" s="37"/>
      <c r="AI31" s="37"/>
      <c r="AJ31" s="37"/>
      <c r="AK31" s="239">
        <v>0</v>
      </c>
      <c r="AL31" s="240"/>
      <c r="AM31" s="240"/>
      <c r="AN31" s="240"/>
      <c r="AO31" s="240"/>
      <c r="AP31" s="37"/>
      <c r="AQ31" s="37"/>
      <c r="AR31" s="38"/>
      <c r="BE31" s="229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41">
        <v>0.15</v>
      </c>
      <c r="M32" s="240"/>
      <c r="N32" s="240"/>
      <c r="O32" s="240"/>
      <c r="P32" s="240"/>
      <c r="Q32" s="37"/>
      <c r="R32" s="37"/>
      <c r="S32" s="37"/>
      <c r="T32" s="37"/>
      <c r="U32" s="37"/>
      <c r="V32" s="37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7"/>
      <c r="AG32" s="37"/>
      <c r="AH32" s="37"/>
      <c r="AI32" s="37"/>
      <c r="AJ32" s="37"/>
      <c r="AK32" s="239">
        <v>0</v>
      </c>
      <c r="AL32" s="240"/>
      <c r="AM32" s="240"/>
      <c r="AN32" s="240"/>
      <c r="AO32" s="240"/>
      <c r="AP32" s="37"/>
      <c r="AQ32" s="37"/>
      <c r="AR32" s="38"/>
      <c r="BE32" s="229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41">
        <v>0</v>
      </c>
      <c r="M33" s="240"/>
      <c r="N33" s="240"/>
      <c r="O33" s="240"/>
      <c r="P33" s="240"/>
      <c r="Q33" s="37"/>
      <c r="R33" s="37"/>
      <c r="S33" s="37"/>
      <c r="T33" s="37"/>
      <c r="U33" s="37"/>
      <c r="V33" s="37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7"/>
      <c r="AG33" s="37"/>
      <c r="AH33" s="37"/>
      <c r="AI33" s="37"/>
      <c r="AJ33" s="37"/>
      <c r="AK33" s="239">
        <v>0</v>
      </c>
      <c r="AL33" s="240"/>
      <c r="AM33" s="240"/>
      <c r="AN33" s="240"/>
      <c r="AO33" s="240"/>
      <c r="AP33" s="37"/>
      <c r="AQ33" s="37"/>
      <c r="AR33" s="38"/>
      <c r="BE33" s="229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8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45" t="s">
        <v>48</v>
      </c>
      <c r="Y35" s="243"/>
      <c r="Z35" s="243"/>
      <c r="AA35" s="243"/>
      <c r="AB35" s="243"/>
      <c r="AC35" s="41"/>
      <c r="AD35" s="41"/>
      <c r="AE35" s="41"/>
      <c r="AF35" s="41"/>
      <c r="AG35" s="41"/>
      <c r="AH35" s="41"/>
      <c r="AI35" s="41"/>
      <c r="AJ35" s="41"/>
      <c r="AK35" s="242">
        <f>SUM(AK26:AK33)</f>
        <v>0</v>
      </c>
      <c r="AL35" s="243"/>
      <c r="AM35" s="243"/>
      <c r="AN35" s="243"/>
      <c r="AO35" s="244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65420187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4" t="str">
        <f>K6</f>
        <v>Čištění kolejového lože a výměna kolejnic v úseku Nezvěstice - Starý Plzenec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TO Nezvěstice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54" t="str">
        <f>IF(AN8= "","",AN8)</f>
        <v>13. 7. 2020</v>
      </c>
      <c r="AN87" s="254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železnic. s.o.- OŘ Plzeň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52" t="str">
        <f>IF(E17="","",E17)</f>
        <v xml:space="preserve"> </v>
      </c>
      <c r="AN89" s="253"/>
      <c r="AO89" s="253"/>
      <c r="AP89" s="253"/>
      <c r="AQ89" s="32"/>
      <c r="AR89" s="35"/>
      <c r="AS89" s="257" t="s">
        <v>56</v>
      </c>
      <c r="AT89" s="258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33</v>
      </c>
      <c r="AJ90" s="32"/>
      <c r="AK90" s="32"/>
      <c r="AL90" s="32"/>
      <c r="AM90" s="252" t="str">
        <f>IF(E20="","",E20)</f>
        <v>Jung</v>
      </c>
      <c r="AN90" s="253"/>
      <c r="AO90" s="253"/>
      <c r="AP90" s="253"/>
      <c r="AQ90" s="32"/>
      <c r="AR90" s="35"/>
      <c r="AS90" s="259"/>
      <c r="AT90" s="260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1"/>
      <c r="AT91" s="262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19" t="s">
        <v>57</v>
      </c>
      <c r="D92" s="220"/>
      <c r="E92" s="220"/>
      <c r="F92" s="220"/>
      <c r="G92" s="220"/>
      <c r="H92" s="69"/>
      <c r="I92" s="223" t="s">
        <v>58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47" t="s">
        <v>59</v>
      </c>
      <c r="AH92" s="220"/>
      <c r="AI92" s="220"/>
      <c r="AJ92" s="220"/>
      <c r="AK92" s="220"/>
      <c r="AL92" s="220"/>
      <c r="AM92" s="220"/>
      <c r="AN92" s="223" t="s">
        <v>60</v>
      </c>
      <c r="AO92" s="220"/>
      <c r="AP92" s="256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6">
        <f>ROUND(AG95+AG97+AG99+AG101+AG103,2)</f>
        <v>0</v>
      </c>
      <c r="AH94" s="226"/>
      <c r="AI94" s="226"/>
      <c r="AJ94" s="226"/>
      <c r="AK94" s="226"/>
      <c r="AL94" s="226"/>
      <c r="AM94" s="226"/>
      <c r="AN94" s="263">
        <f t="shared" ref="AN94:AN104" si="0">SUM(AG94,AT94)</f>
        <v>0</v>
      </c>
      <c r="AO94" s="263"/>
      <c r="AP94" s="263"/>
      <c r="AQ94" s="81" t="s">
        <v>1</v>
      </c>
      <c r="AR94" s="82"/>
      <c r="AS94" s="83">
        <f>ROUND(AS95+AS97+AS99+AS101+AS103,2)</f>
        <v>0</v>
      </c>
      <c r="AT94" s="84">
        <f t="shared" ref="AT94:AT104" si="1">ROUND(SUM(AV94:AW94),2)</f>
        <v>0</v>
      </c>
      <c r="AU94" s="85">
        <f>ROUND(AU95+AU97+AU99+AU101+AU103,5)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ROUND(AZ95+AZ97+AZ99+AZ101+AZ103,2)</f>
        <v>0</v>
      </c>
      <c r="BA94" s="84">
        <f>ROUND(BA95+BA97+BA99+BA101+BA103,2)</f>
        <v>0</v>
      </c>
      <c r="BB94" s="84">
        <f>ROUND(BB95+BB97+BB99+BB101+BB103,2)</f>
        <v>0</v>
      </c>
      <c r="BC94" s="84">
        <f>ROUND(BC95+BC97+BC99+BC101+BC103,2)</f>
        <v>0</v>
      </c>
      <c r="BD94" s="86">
        <f>ROUND(BD95+BD97+BD99+BD101+BD103,2)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1" s="7" customFormat="1" ht="16.5" customHeight="1">
      <c r="B95" s="89"/>
      <c r="C95" s="90"/>
      <c r="D95" s="221" t="s">
        <v>80</v>
      </c>
      <c r="E95" s="221"/>
      <c r="F95" s="221"/>
      <c r="G95" s="221"/>
      <c r="H95" s="221"/>
      <c r="I95" s="91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48">
        <f>ROUND(AG96,2)</f>
        <v>0</v>
      </c>
      <c r="AH95" s="249"/>
      <c r="AI95" s="249"/>
      <c r="AJ95" s="249"/>
      <c r="AK95" s="249"/>
      <c r="AL95" s="249"/>
      <c r="AM95" s="249"/>
      <c r="AN95" s="255">
        <f t="shared" si="0"/>
        <v>0</v>
      </c>
      <c r="AO95" s="249"/>
      <c r="AP95" s="249"/>
      <c r="AQ95" s="92" t="s">
        <v>82</v>
      </c>
      <c r="AR95" s="93"/>
      <c r="AS95" s="94">
        <f>ROUND(AS96,2)</f>
        <v>0</v>
      </c>
      <c r="AT95" s="95">
        <f t="shared" si="1"/>
        <v>0</v>
      </c>
      <c r="AU95" s="96">
        <f>ROUND(AU96,5)</f>
        <v>0</v>
      </c>
      <c r="AV95" s="95">
        <f>ROUND(AZ95*L29,2)</f>
        <v>0</v>
      </c>
      <c r="AW95" s="95">
        <f>ROUND(BA95*L30,2)</f>
        <v>0</v>
      </c>
      <c r="AX95" s="95">
        <f>ROUND(BB95*L29,2)</f>
        <v>0</v>
      </c>
      <c r="AY95" s="95">
        <f>ROUND(BC95*L30,2)</f>
        <v>0</v>
      </c>
      <c r="AZ95" s="95">
        <f>ROUND(AZ96,2)</f>
        <v>0</v>
      </c>
      <c r="BA95" s="95">
        <f>ROUND(BA96,2)</f>
        <v>0</v>
      </c>
      <c r="BB95" s="95">
        <f>ROUND(BB96,2)</f>
        <v>0</v>
      </c>
      <c r="BC95" s="95">
        <f>ROUND(BC96,2)</f>
        <v>0</v>
      </c>
      <c r="BD95" s="97">
        <f>ROUND(BD96,2)</f>
        <v>0</v>
      </c>
      <c r="BS95" s="98" t="s">
        <v>75</v>
      </c>
      <c r="BT95" s="98" t="s">
        <v>83</v>
      </c>
      <c r="BU95" s="98" t="s">
        <v>77</v>
      </c>
      <c r="BV95" s="98" t="s">
        <v>78</v>
      </c>
      <c r="BW95" s="98" t="s">
        <v>84</v>
      </c>
      <c r="BX95" s="98" t="s">
        <v>5</v>
      </c>
      <c r="CL95" s="98" t="s">
        <v>1</v>
      </c>
      <c r="CM95" s="98" t="s">
        <v>85</v>
      </c>
    </row>
    <row r="96" spans="1:91" s="4" customFormat="1" ht="23.25" customHeight="1">
      <c r="A96" s="99" t="s">
        <v>86</v>
      </c>
      <c r="B96" s="54"/>
      <c r="C96" s="100"/>
      <c r="D96" s="100"/>
      <c r="E96" s="222" t="s">
        <v>87</v>
      </c>
      <c r="F96" s="222"/>
      <c r="G96" s="222"/>
      <c r="H96" s="222"/>
      <c r="I96" s="222"/>
      <c r="J96" s="100"/>
      <c r="K96" s="222" t="s">
        <v>88</v>
      </c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50">
        <f>'SO 1.1 - Blovice - Nezvěs...'!J32</f>
        <v>0</v>
      </c>
      <c r="AH96" s="251"/>
      <c r="AI96" s="251"/>
      <c r="AJ96" s="251"/>
      <c r="AK96" s="251"/>
      <c r="AL96" s="251"/>
      <c r="AM96" s="251"/>
      <c r="AN96" s="250">
        <f t="shared" si="0"/>
        <v>0</v>
      </c>
      <c r="AO96" s="251"/>
      <c r="AP96" s="251"/>
      <c r="AQ96" s="101" t="s">
        <v>89</v>
      </c>
      <c r="AR96" s="56"/>
      <c r="AS96" s="102">
        <v>0</v>
      </c>
      <c r="AT96" s="103">
        <f t="shared" si="1"/>
        <v>0</v>
      </c>
      <c r="AU96" s="104">
        <f>'SO 1.1 - Blovice - Nezvěs...'!P120</f>
        <v>0</v>
      </c>
      <c r="AV96" s="103">
        <f>'SO 1.1 - Blovice - Nezvěs...'!J35</f>
        <v>0</v>
      </c>
      <c r="AW96" s="103">
        <f>'SO 1.1 - Blovice - Nezvěs...'!J36</f>
        <v>0</v>
      </c>
      <c r="AX96" s="103">
        <f>'SO 1.1 - Blovice - Nezvěs...'!J37</f>
        <v>0</v>
      </c>
      <c r="AY96" s="103">
        <f>'SO 1.1 - Blovice - Nezvěs...'!J38</f>
        <v>0</v>
      </c>
      <c r="AZ96" s="103">
        <f>'SO 1.1 - Blovice - Nezvěs...'!F35</f>
        <v>0</v>
      </c>
      <c r="BA96" s="103">
        <f>'SO 1.1 - Blovice - Nezvěs...'!F36</f>
        <v>0</v>
      </c>
      <c r="BB96" s="103">
        <f>'SO 1.1 - Blovice - Nezvěs...'!F37</f>
        <v>0</v>
      </c>
      <c r="BC96" s="103">
        <f>'SO 1.1 - Blovice - Nezvěs...'!F38</f>
        <v>0</v>
      </c>
      <c r="BD96" s="105">
        <f>'SO 1.1 - Blovice - Nezvěs...'!F39</f>
        <v>0</v>
      </c>
      <c r="BT96" s="106" t="s">
        <v>85</v>
      </c>
      <c r="BV96" s="106" t="s">
        <v>78</v>
      </c>
      <c r="BW96" s="106" t="s">
        <v>90</v>
      </c>
      <c r="BX96" s="106" t="s">
        <v>84</v>
      </c>
      <c r="CL96" s="106" t="s">
        <v>1</v>
      </c>
    </row>
    <row r="97" spans="1:91" s="7" customFormat="1" ht="16.5" customHeight="1">
      <c r="B97" s="89"/>
      <c r="C97" s="90"/>
      <c r="D97" s="221" t="s">
        <v>91</v>
      </c>
      <c r="E97" s="221"/>
      <c r="F97" s="221"/>
      <c r="G97" s="221"/>
      <c r="H97" s="221"/>
      <c r="I97" s="91"/>
      <c r="J97" s="221" t="s">
        <v>92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48">
        <f>ROUND(AG98,2)</f>
        <v>0</v>
      </c>
      <c r="AH97" s="249"/>
      <c r="AI97" s="249"/>
      <c r="AJ97" s="249"/>
      <c r="AK97" s="249"/>
      <c r="AL97" s="249"/>
      <c r="AM97" s="249"/>
      <c r="AN97" s="255">
        <f t="shared" si="0"/>
        <v>0</v>
      </c>
      <c r="AO97" s="249"/>
      <c r="AP97" s="249"/>
      <c r="AQ97" s="92" t="s">
        <v>82</v>
      </c>
      <c r="AR97" s="93"/>
      <c r="AS97" s="94">
        <f>ROUND(AS98,2)</f>
        <v>0</v>
      </c>
      <c r="AT97" s="95">
        <f t="shared" si="1"/>
        <v>0</v>
      </c>
      <c r="AU97" s="96">
        <f>ROUND(AU98,5)</f>
        <v>0</v>
      </c>
      <c r="AV97" s="95">
        <f>ROUND(AZ97*L29,2)</f>
        <v>0</v>
      </c>
      <c r="AW97" s="95">
        <f>ROUND(BA97*L30,2)</f>
        <v>0</v>
      </c>
      <c r="AX97" s="95">
        <f>ROUND(BB97*L29,2)</f>
        <v>0</v>
      </c>
      <c r="AY97" s="95">
        <f>ROUND(BC97*L30,2)</f>
        <v>0</v>
      </c>
      <c r="AZ97" s="95">
        <f>ROUND(AZ98,2)</f>
        <v>0</v>
      </c>
      <c r="BA97" s="95">
        <f>ROUND(BA98,2)</f>
        <v>0</v>
      </c>
      <c r="BB97" s="95">
        <f>ROUND(BB98,2)</f>
        <v>0</v>
      </c>
      <c r="BC97" s="95">
        <f>ROUND(BC98,2)</f>
        <v>0</v>
      </c>
      <c r="BD97" s="97">
        <f>ROUND(BD98,2)</f>
        <v>0</v>
      </c>
      <c r="BS97" s="98" t="s">
        <v>75</v>
      </c>
      <c r="BT97" s="98" t="s">
        <v>83</v>
      </c>
      <c r="BU97" s="98" t="s">
        <v>77</v>
      </c>
      <c r="BV97" s="98" t="s">
        <v>78</v>
      </c>
      <c r="BW97" s="98" t="s">
        <v>93</v>
      </c>
      <c r="BX97" s="98" t="s">
        <v>5</v>
      </c>
      <c r="CL97" s="98" t="s">
        <v>1</v>
      </c>
      <c r="CM97" s="98" t="s">
        <v>85</v>
      </c>
    </row>
    <row r="98" spans="1:91" s="4" customFormat="1" ht="16.5" customHeight="1">
      <c r="A98" s="99" t="s">
        <v>86</v>
      </c>
      <c r="B98" s="54"/>
      <c r="C98" s="100"/>
      <c r="D98" s="100"/>
      <c r="E98" s="222" t="s">
        <v>94</v>
      </c>
      <c r="F98" s="222"/>
      <c r="G98" s="222"/>
      <c r="H98" s="222"/>
      <c r="I98" s="222"/>
      <c r="J98" s="100"/>
      <c r="K98" s="222" t="s">
        <v>95</v>
      </c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50">
        <f>'SO 2.1 - Žst. Nezvěstice'!J32</f>
        <v>0</v>
      </c>
      <c r="AH98" s="251"/>
      <c r="AI98" s="251"/>
      <c r="AJ98" s="251"/>
      <c r="AK98" s="251"/>
      <c r="AL98" s="251"/>
      <c r="AM98" s="251"/>
      <c r="AN98" s="250">
        <f t="shared" si="0"/>
        <v>0</v>
      </c>
      <c r="AO98" s="251"/>
      <c r="AP98" s="251"/>
      <c r="AQ98" s="101" t="s">
        <v>89</v>
      </c>
      <c r="AR98" s="56"/>
      <c r="AS98" s="102">
        <v>0</v>
      </c>
      <c r="AT98" s="103">
        <f t="shared" si="1"/>
        <v>0</v>
      </c>
      <c r="AU98" s="104">
        <f>'SO 2.1 - Žst. Nezvěstice'!P120</f>
        <v>0</v>
      </c>
      <c r="AV98" s="103">
        <f>'SO 2.1 - Žst. Nezvěstice'!J35</f>
        <v>0</v>
      </c>
      <c r="AW98" s="103">
        <f>'SO 2.1 - Žst. Nezvěstice'!J36</f>
        <v>0</v>
      </c>
      <c r="AX98" s="103">
        <f>'SO 2.1 - Žst. Nezvěstice'!J37</f>
        <v>0</v>
      </c>
      <c r="AY98" s="103">
        <f>'SO 2.1 - Žst. Nezvěstice'!J38</f>
        <v>0</v>
      </c>
      <c r="AZ98" s="103">
        <f>'SO 2.1 - Žst. Nezvěstice'!F35</f>
        <v>0</v>
      </c>
      <c r="BA98" s="103">
        <f>'SO 2.1 - Žst. Nezvěstice'!F36</f>
        <v>0</v>
      </c>
      <c r="BB98" s="103">
        <f>'SO 2.1 - Žst. Nezvěstice'!F37</f>
        <v>0</v>
      </c>
      <c r="BC98" s="103">
        <f>'SO 2.1 - Žst. Nezvěstice'!F38</f>
        <v>0</v>
      </c>
      <c r="BD98" s="105">
        <f>'SO 2.1 - Žst. Nezvěstice'!F39</f>
        <v>0</v>
      </c>
      <c r="BT98" s="106" t="s">
        <v>85</v>
      </c>
      <c r="BV98" s="106" t="s">
        <v>78</v>
      </c>
      <c r="BW98" s="106" t="s">
        <v>96</v>
      </c>
      <c r="BX98" s="106" t="s">
        <v>93</v>
      </c>
      <c r="CL98" s="106" t="s">
        <v>1</v>
      </c>
    </row>
    <row r="99" spans="1:91" s="7" customFormat="1" ht="16.5" customHeight="1">
      <c r="B99" s="89"/>
      <c r="C99" s="90"/>
      <c r="D99" s="221" t="s">
        <v>97</v>
      </c>
      <c r="E99" s="221"/>
      <c r="F99" s="221"/>
      <c r="G99" s="221"/>
      <c r="H99" s="221"/>
      <c r="I99" s="91"/>
      <c r="J99" s="221" t="s">
        <v>98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48">
        <f>ROUND(AG100,2)</f>
        <v>0</v>
      </c>
      <c r="AH99" s="249"/>
      <c r="AI99" s="249"/>
      <c r="AJ99" s="249"/>
      <c r="AK99" s="249"/>
      <c r="AL99" s="249"/>
      <c r="AM99" s="249"/>
      <c r="AN99" s="255">
        <f t="shared" si="0"/>
        <v>0</v>
      </c>
      <c r="AO99" s="249"/>
      <c r="AP99" s="249"/>
      <c r="AQ99" s="92" t="s">
        <v>82</v>
      </c>
      <c r="AR99" s="93"/>
      <c r="AS99" s="94">
        <f>ROUND(AS100,2)</f>
        <v>0</v>
      </c>
      <c r="AT99" s="95">
        <f t="shared" si="1"/>
        <v>0</v>
      </c>
      <c r="AU99" s="96">
        <f>ROUND(AU100,5)</f>
        <v>0</v>
      </c>
      <c r="AV99" s="95">
        <f>ROUND(AZ99*L29,2)</f>
        <v>0</v>
      </c>
      <c r="AW99" s="95">
        <f>ROUND(BA99*L30,2)</f>
        <v>0</v>
      </c>
      <c r="AX99" s="95">
        <f>ROUND(BB99*L29,2)</f>
        <v>0</v>
      </c>
      <c r="AY99" s="95">
        <f>ROUND(BC99*L30,2)</f>
        <v>0</v>
      </c>
      <c r="AZ99" s="95">
        <f>ROUND(AZ100,2)</f>
        <v>0</v>
      </c>
      <c r="BA99" s="95">
        <f>ROUND(BA100,2)</f>
        <v>0</v>
      </c>
      <c r="BB99" s="95">
        <f>ROUND(BB100,2)</f>
        <v>0</v>
      </c>
      <c r="BC99" s="95">
        <f>ROUND(BC100,2)</f>
        <v>0</v>
      </c>
      <c r="BD99" s="97">
        <f>ROUND(BD100,2)</f>
        <v>0</v>
      </c>
      <c r="BS99" s="98" t="s">
        <v>75</v>
      </c>
      <c r="BT99" s="98" t="s">
        <v>83</v>
      </c>
      <c r="BU99" s="98" t="s">
        <v>77</v>
      </c>
      <c r="BV99" s="98" t="s">
        <v>78</v>
      </c>
      <c r="BW99" s="98" t="s">
        <v>99</v>
      </c>
      <c r="BX99" s="98" t="s">
        <v>5</v>
      </c>
      <c r="CL99" s="98" t="s">
        <v>1</v>
      </c>
      <c r="CM99" s="98" t="s">
        <v>85</v>
      </c>
    </row>
    <row r="100" spans="1:91" s="4" customFormat="1" ht="23.25" customHeight="1">
      <c r="A100" s="99" t="s">
        <v>86</v>
      </c>
      <c r="B100" s="54"/>
      <c r="C100" s="100"/>
      <c r="D100" s="100"/>
      <c r="E100" s="222" t="s">
        <v>100</v>
      </c>
      <c r="F100" s="222"/>
      <c r="G100" s="222"/>
      <c r="H100" s="222"/>
      <c r="I100" s="222"/>
      <c r="J100" s="100"/>
      <c r="K100" s="222" t="s">
        <v>101</v>
      </c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50">
        <f>'SO 3.1 - Nezvěstice - Sta...'!J32</f>
        <v>0</v>
      </c>
      <c r="AH100" s="251"/>
      <c r="AI100" s="251"/>
      <c r="AJ100" s="251"/>
      <c r="AK100" s="251"/>
      <c r="AL100" s="251"/>
      <c r="AM100" s="251"/>
      <c r="AN100" s="250">
        <f t="shared" si="0"/>
        <v>0</v>
      </c>
      <c r="AO100" s="251"/>
      <c r="AP100" s="251"/>
      <c r="AQ100" s="101" t="s">
        <v>89</v>
      </c>
      <c r="AR100" s="56"/>
      <c r="AS100" s="102">
        <v>0</v>
      </c>
      <c r="AT100" s="103">
        <f t="shared" si="1"/>
        <v>0</v>
      </c>
      <c r="AU100" s="104">
        <f>'SO 3.1 - Nezvěstice - Sta...'!P120</f>
        <v>0</v>
      </c>
      <c r="AV100" s="103">
        <f>'SO 3.1 - Nezvěstice - Sta...'!J35</f>
        <v>0</v>
      </c>
      <c r="AW100" s="103">
        <f>'SO 3.1 - Nezvěstice - Sta...'!J36</f>
        <v>0</v>
      </c>
      <c r="AX100" s="103">
        <f>'SO 3.1 - Nezvěstice - Sta...'!J37</f>
        <v>0</v>
      </c>
      <c r="AY100" s="103">
        <f>'SO 3.1 - Nezvěstice - Sta...'!J38</f>
        <v>0</v>
      </c>
      <c r="AZ100" s="103">
        <f>'SO 3.1 - Nezvěstice - Sta...'!F35</f>
        <v>0</v>
      </c>
      <c r="BA100" s="103">
        <f>'SO 3.1 - Nezvěstice - Sta...'!F36</f>
        <v>0</v>
      </c>
      <c r="BB100" s="103">
        <f>'SO 3.1 - Nezvěstice - Sta...'!F37</f>
        <v>0</v>
      </c>
      <c r="BC100" s="103">
        <f>'SO 3.1 - Nezvěstice - Sta...'!F38</f>
        <v>0</v>
      </c>
      <c r="BD100" s="105">
        <f>'SO 3.1 - Nezvěstice - Sta...'!F39</f>
        <v>0</v>
      </c>
      <c r="BT100" s="106" t="s">
        <v>85</v>
      </c>
      <c r="BV100" s="106" t="s">
        <v>78</v>
      </c>
      <c r="BW100" s="106" t="s">
        <v>102</v>
      </c>
      <c r="BX100" s="106" t="s">
        <v>99</v>
      </c>
      <c r="CL100" s="106" t="s">
        <v>1</v>
      </c>
    </row>
    <row r="101" spans="1:91" s="7" customFormat="1" ht="16.5" customHeight="1">
      <c r="B101" s="89"/>
      <c r="C101" s="90"/>
      <c r="D101" s="221" t="s">
        <v>103</v>
      </c>
      <c r="E101" s="221"/>
      <c r="F101" s="221"/>
      <c r="G101" s="221"/>
      <c r="H101" s="221"/>
      <c r="I101" s="91"/>
      <c r="J101" s="221" t="s">
        <v>104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48">
        <f>ROUND(AG102,2)</f>
        <v>0</v>
      </c>
      <c r="AH101" s="249"/>
      <c r="AI101" s="249"/>
      <c r="AJ101" s="249"/>
      <c r="AK101" s="249"/>
      <c r="AL101" s="249"/>
      <c r="AM101" s="249"/>
      <c r="AN101" s="255">
        <f t="shared" si="0"/>
        <v>0</v>
      </c>
      <c r="AO101" s="249"/>
      <c r="AP101" s="249"/>
      <c r="AQ101" s="92" t="s">
        <v>82</v>
      </c>
      <c r="AR101" s="93"/>
      <c r="AS101" s="94">
        <f>ROUND(AS102,2)</f>
        <v>0</v>
      </c>
      <c r="AT101" s="95">
        <f t="shared" si="1"/>
        <v>0</v>
      </c>
      <c r="AU101" s="96">
        <f>ROUND(AU102,5)</f>
        <v>0</v>
      </c>
      <c r="AV101" s="95">
        <f>ROUND(AZ101*L29,2)</f>
        <v>0</v>
      </c>
      <c r="AW101" s="95">
        <f>ROUND(BA101*L30,2)</f>
        <v>0</v>
      </c>
      <c r="AX101" s="95">
        <f>ROUND(BB101*L29,2)</f>
        <v>0</v>
      </c>
      <c r="AY101" s="95">
        <f>ROUND(BC101*L30,2)</f>
        <v>0</v>
      </c>
      <c r="AZ101" s="95">
        <f>ROUND(AZ102,2)</f>
        <v>0</v>
      </c>
      <c r="BA101" s="95">
        <f>ROUND(BA102,2)</f>
        <v>0</v>
      </c>
      <c r="BB101" s="95">
        <f>ROUND(BB102,2)</f>
        <v>0</v>
      </c>
      <c r="BC101" s="95">
        <f>ROUND(BC102,2)</f>
        <v>0</v>
      </c>
      <c r="BD101" s="97">
        <f>ROUND(BD102,2)</f>
        <v>0</v>
      </c>
      <c r="BS101" s="98" t="s">
        <v>75</v>
      </c>
      <c r="BT101" s="98" t="s">
        <v>83</v>
      </c>
      <c r="BU101" s="98" t="s">
        <v>77</v>
      </c>
      <c r="BV101" s="98" t="s">
        <v>78</v>
      </c>
      <c r="BW101" s="98" t="s">
        <v>105</v>
      </c>
      <c r="BX101" s="98" t="s">
        <v>5</v>
      </c>
      <c r="CL101" s="98" t="s">
        <v>1</v>
      </c>
      <c r="CM101" s="98" t="s">
        <v>85</v>
      </c>
    </row>
    <row r="102" spans="1:91" s="4" customFormat="1" ht="16.5" customHeight="1">
      <c r="A102" s="99" t="s">
        <v>86</v>
      </c>
      <c r="B102" s="54"/>
      <c r="C102" s="100"/>
      <c r="D102" s="100"/>
      <c r="E102" s="222" t="s">
        <v>106</v>
      </c>
      <c r="F102" s="222"/>
      <c r="G102" s="222"/>
      <c r="H102" s="222"/>
      <c r="I102" s="222"/>
      <c r="J102" s="100"/>
      <c r="K102" s="222" t="s">
        <v>104</v>
      </c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50">
        <f>'SO 4.1 - Materiál objedna...'!J32</f>
        <v>0</v>
      </c>
      <c r="AH102" s="251"/>
      <c r="AI102" s="251"/>
      <c r="AJ102" s="251"/>
      <c r="AK102" s="251"/>
      <c r="AL102" s="251"/>
      <c r="AM102" s="251"/>
      <c r="AN102" s="250">
        <f t="shared" si="0"/>
        <v>0</v>
      </c>
      <c r="AO102" s="251"/>
      <c r="AP102" s="251"/>
      <c r="AQ102" s="101" t="s">
        <v>89</v>
      </c>
      <c r="AR102" s="56"/>
      <c r="AS102" s="102">
        <v>0</v>
      </c>
      <c r="AT102" s="103">
        <f t="shared" si="1"/>
        <v>0</v>
      </c>
      <c r="AU102" s="104">
        <f>'SO 4.1 - Materiál objedna...'!P120</f>
        <v>0</v>
      </c>
      <c r="AV102" s="103">
        <f>'SO 4.1 - Materiál objedna...'!J35</f>
        <v>0</v>
      </c>
      <c r="AW102" s="103">
        <f>'SO 4.1 - Materiál objedna...'!J36</f>
        <v>0</v>
      </c>
      <c r="AX102" s="103">
        <f>'SO 4.1 - Materiál objedna...'!J37</f>
        <v>0</v>
      </c>
      <c r="AY102" s="103">
        <f>'SO 4.1 - Materiál objedna...'!J38</f>
        <v>0</v>
      </c>
      <c r="AZ102" s="103">
        <f>'SO 4.1 - Materiál objedna...'!F35</f>
        <v>0</v>
      </c>
      <c r="BA102" s="103">
        <f>'SO 4.1 - Materiál objedna...'!F36</f>
        <v>0</v>
      </c>
      <c r="BB102" s="103">
        <f>'SO 4.1 - Materiál objedna...'!F37</f>
        <v>0</v>
      </c>
      <c r="BC102" s="103">
        <f>'SO 4.1 - Materiál objedna...'!F38</f>
        <v>0</v>
      </c>
      <c r="BD102" s="105">
        <f>'SO 4.1 - Materiál objedna...'!F39</f>
        <v>0</v>
      </c>
      <c r="BT102" s="106" t="s">
        <v>85</v>
      </c>
      <c r="BV102" s="106" t="s">
        <v>78</v>
      </c>
      <c r="BW102" s="106" t="s">
        <v>107</v>
      </c>
      <c r="BX102" s="106" t="s">
        <v>105</v>
      </c>
      <c r="CL102" s="106" t="s">
        <v>1</v>
      </c>
    </row>
    <row r="103" spans="1:91" s="7" customFormat="1" ht="16.5" customHeight="1">
      <c r="B103" s="89"/>
      <c r="C103" s="90"/>
      <c r="D103" s="221" t="s">
        <v>108</v>
      </c>
      <c r="E103" s="221"/>
      <c r="F103" s="221"/>
      <c r="G103" s="221"/>
      <c r="H103" s="221"/>
      <c r="I103" s="91"/>
      <c r="J103" s="221" t="s">
        <v>109</v>
      </c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48">
        <f>ROUND(AG104,2)</f>
        <v>0</v>
      </c>
      <c r="AH103" s="249"/>
      <c r="AI103" s="249"/>
      <c r="AJ103" s="249"/>
      <c r="AK103" s="249"/>
      <c r="AL103" s="249"/>
      <c r="AM103" s="249"/>
      <c r="AN103" s="255">
        <f t="shared" si="0"/>
        <v>0</v>
      </c>
      <c r="AO103" s="249"/>
      <c r="AP103" s="249"/>
      <c r="AQ103" s="92" t="s">
        <v>82</v>
      </c>
      <c r="AR103" s="93"/>
      <c r="AS103" s="94">
        <f>ROUND(AS104,2)</f>
        <v>0</v>
      </c>
      <c r="AT103" s="95">
        <f t="shared" si="1"/>
        <v>0</v>
      </c>
      <c r="AU103" s="96">
        <f>ROUND(AU104,5)</f>
        <v>0</v>
      </c>
      <c r="AV103" s="95">
        <f>ROUND(AZ103*L29,2)</f>
        <v>0</v>
      </c>
      <c r="AW103" s="95">
        <f>ROUND(BA103*L30,2)</f>
        <v>0</v>
      </c>
      <c r="AX103" s="95">
        <f>ROUND(BB103*L29,2)</f>
        <v>0</v>
      </c>
      <c r="AY103" s="95">
        <f>ROUND(BC103*L30,2)</f>
        <v>0</v>
      </c>
      <c r="AZ103" s="95">
        <f>ROUND(AZ104,2)</f>
        <v>0</v>
      </c>
      <c r="BA103" s="95">
        <f>ROUND(BA104,2)</f>
        <v>0</v>
      </c>
      <c r="BB103" s="95">
        <f>ROUND(BB104,2)</f>
        <v>0</v>
      </c>
      <c r="BC103" s="95">
        <f>ROUND(BC104,2)</f>
        <v>0</v>
      </c>
      <c r="BD103" s="97">
        <f>ROUND(BD104,2)</f>
        <v>0</v>
      </c>
      <c r="BS103" s="98" t="s">
        <v>75</v>
      </c>
      <c r="BT103" s="98" t="s">
        <v>83</v>
      </c>
      <c r="BU103" s="98" t="s">
        <v>77</v>
      </c>
      <c r="BV103" s="98" t="s">
        <v>78</v>
      </c>
      <c r="BW103" s="98" t="s">
        <v>110</v>
      </c>
      <c r="BX103" s="98" t="s">
        <v>5</v>
      </c>
      <c r="CL103" s="98" t="s">
        <v>1</v>
      </c>
      <c r="CM103" s="98" t="s">
        <v>85</v>
      </c>
    </row>
    <row r="104" spans="1:91" s="4" customFormat="1" ht="16.5" customHeight="1">
      <c r="A104" s="99" t="s">
        <v>86</v>
      </c>
      <c r="B104" s="54"/>
      <c r="C104" s="100"/>
      <c r="D104" s="100"/>
      <c r="E104" s="222" t="s">
        <v>111</v>
      </c>
      <c r="F104" s="222"/>
      <c r="G104" s="222"/>
      <c r="H104" s="222"/>
      <c r="I104" s="222"/>
      <c r="J104" s="100"/>
      <c r="K104" s="222" t="s">
        <v>109</v>
      </c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50">
        <f>'SO 5.1 - VRN'!J32</f>
        <v>0</v>
      </c>
      <c r="AH104" s="251"/>
      <c r="AI104" s="251"/>
      <c r="AJ104" s="251"/>
      <c r="AK104" s="251"/>
      <c r="AL104" s="251"/>
      <c r="AM104" s="251"/>
      <c r="AN104" s="250">
        <f t="shared" si="0"/>
        <v>0</v>
      </c>
      <c r="AO104" s="251"/>
      <c r="AP104" s="251"/>
      <c r="AQ104" s="101" t="s">
        <v>89</v>
      </c>
      <c r="AR104" s="56"/>
      <c r="AS104" s="107">
        <v>0</v>
      </c>
      <c r="AT104" s="108">
        <f t="shared" si="1"/>
        <v>0</v>
      </c>
      <c r="AU104" s="109">
        <f>'SO 5.1 - VRN'!P120</f>
        <v>0</v>
      </c>
      <c r="AV104" s="108">
        <f>'SO 5.1 - VRN'!J35</f>
        <v>0</v>
      </c>
      <c r="AW104" s="108">
        <f>'SO 5.1 - VRN'!J36</f>
        <v>0</v>
      </c>
      <c r="AX104" s="108">
        <f>'SO 5.1 - VRN'!J37</f>
        <v>0</v>
      </c>
      <c r="AY104" s="108">
        <f>'SO 5.1 - VRN'!J38</f>
        <v>0</v>
      </c>
      <c r="AZ104" s="108">
        <f>'SO 5.1 - VRN'!F35</f>
        <v>0</v>
      </c>
      <c r="BA104" s="108">
        <f>'SO 5.1 - VRN'!F36</f>
        <v>0</v>
      </c>
      <c r="BB104" s="108">
        <f>'SO 5.1 - VRN'!F37</f>
        <v>0</v>
      </c>
      <c r="BC104" s="108">
        <f>'SO 5.1 - VRN'!F38</f>
        <v>0</v>
      </c>
      <c r="BD104" s="110">
        <f>'SO 5.1 - VRN'!F39</f>
        <v>0</v>
      </c>
      <c r="BT104" s="106" t="s">
        <v>85</v>
      </c>
      <c r="BV104" s="106" t="s">
        <v>78</v>
      </c>
      <c r="BW104" s="106" t="s">
        <v>112</v>
      </c>
      <c r="BX104" s="106" t="s">
        <v>110</v>
      </c>
      <c r="CL104" s="106" t="s">
        <v>1</v>
      </c>
    </row>
    <row r="105" spans="1:91" s="2" customFormat="1" ht="30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5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</row>
    <row r="106" spans="1:91" s="2" customFormat="1" ht="6.95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35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</row>
  </sheetData>
  <sheetProtection algorithmName="SHA-512" hashValue="6pC80i7YBhME74sPToiMesylp5uEXiqDpH78y4H32iQRyA7OYnCDhIqpCBLkIXb7kVb41BAb/tueTxWr1qDZqA==" saltValue="DHWlSfktW3fHRlGEHG3E8CYmdFAD+zr/OawbrOoWUle6Ige5ivA0rR5YJBnBKXUU2kl6yNcS/j79+Ok7Yuxvwg==" spinCount="100000" sheet="1" objects="1" scenarios="1" formatColumns="0" formatRows="0"/>
  <mergeCells count="78">
    <mergeCell ref="AS89:AT91"/>
    <mergeCell ref="AN94:AP94"/>
    <mergeCell ref="AN95:AP95"/>
    <mergeCell ref="AN96:AP96"/>
    <mergeCell ref="AN99:AP99"/>
    <mergeCell ref="AN102:AP102"/>
    <mergeCell ref="AN104:AP104"/>
    <mergeCell ref="AG104:AM104"/>
    <mergeCell ref="AG99:AM99"/>
    <mergeCell ref="AG96:AM96"/>
    <mergeCell ref="AG97:AM97"/>
    <mergeCell ref="AG98:AM98"/>
    <mergeCell ref="AR2:BE2"/>
    <mergeCell ref="AG92:AM92"/>
    <mergeCell ref="AG101:AM101"/>
    <mergeCell ref="AG103:AM103"/>
    <mergeCell ref="AG102:AM102"/>
    <mergeCell ref="AG95:AM95"/>
    <mergeCell ref="AG100:AM100"/>
    <mergeCell ref="AM89:AP89"/>
    <mergeCell ref="AM90:AP90"/>
    <mergeCell ref="AM87:AN87"/>
    <mergeCell ref="AN103:AP103"/>
    <mergeCell ref="AN92:AP92"/>
    <mergeCell ref="AN98:AP98"/>
    <mergeCell ref="AN101:AP101"/>
    <mergeCell ref="AN97:AP97"/>
    <mergeCell ref="AN100:AP100"/>
    <mergeCell ref="L33:P33"/>
    <mergeCell ref="W33:AE33"/>
    <mergeCell ref="AK33:AO33"/>
    <mergeCell ref="AK35:AO35"/>
    <mergeCell ref="X35:AB35"/>
    <mergeCell ref="L30:P30"/>
    <mergeCell ref="W31:AE31"/>
    <mergeCell ref="L31:P31"/>
    <mergeCell ref="AK31:AO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E104:I104"/>
    <mergeCell ref="E102:I102"/>
    <mergeCell ref="I92:AF92"/>
    <mergeCell ref="J97:AF97"/>
    <mergeCell ref="J101:AF101"/>
    <mergeCell ref="J95:AF95"/>
    <mergeCell ref="J99:AF99"/>
    <mergeCell ref="J103:AF103"/>
    <mergeCell ref="K102:AF102"/>
    <mergeCell ref="K96:AF96"/>
    <mergeCell ref="K98:AF98"/>
    <mergeCell ref="K104:AF104"/>
    <mergeCell ref="K100:AF100"/>
    <mergeCell ref="C92:G92"/>
    <mergeCell ref="D97:H97"/>
    <mergeCell ref="D103:H103"/>
    <mergeCell ref="D99:H99"/>
    <mergeCell ref="D95:H95"/>
    <mergeCell ref="D101:H101"/>
    <mergeCell ref="E98:I98"/>
    <mergeCell ref="E96:I96"/>
    <mergeCell ref="E100:I100"/>
  </mergeCells>
  <hyperlinks>
    <hyperlink ref="A96" location="'SO 1.1 - Blovice - Nezvěs...'!C2" display="/"/>
    <hyperlink ref="A98" location="'SO 2.1 - Žst. Nezvěstice'!C2" display="/"/>
    <hyperlink ref="A100" location="'SO 3.1 - Nezvěstice - Sta...'!C2" display="/"/>
    <hyperlink ref="A102" location="'SO 4.1 - Materiál objedna...'!C2" display="/"/>
    <hyperlink ref="A104" location="'SO 5.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90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6"/>
      <c r="AT3" s="13" t="s">
        <v>85</v>
      </c>
    </row>
    <row r="4" spans="1:46" s="1" customFormat="1" ht="24.95" customHeight="1">
      <c r="B4" s="16"/>
      <c r="D4" s="113" t="s">
        <v>113</v>
      </c>
      <c r="L4" s="16"/>
      <c r="M4" s="114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15" t="s">
        <v>16</v>
      </c>
      <c r="L6" s="16"/>
    </row>
    <row r="7" spans="1:46" s="1" customFormat="1" ht="16.5" customHeight="1">
      <c r="B7" s="16"/>
      <c r="E7" s="264" t="str">
        <f>'Rekapitulace stavby'!K6</f>
        <v>Čištění kolejového lože a výměna kolejnic v úseku Nezvěstice - Starý Plzenec</v>
      </c>
      <c r="F7" s="265"/>
      <c r="G7" s="265"/>
      <c r="H7" s="265"/>
      <c r="L7" s="16"/>
    </row>
    <row r="8" spans="1:46" s="1" customFormat="1" ht="12" customHeight="1">
      <c r="B8" s="16"/>
      <c r="D8" s="115" t="s">
        <v>114</v>
      </c>
      <c r="L8" s="16"/>
    </row>
    <row r="9" spans="1:46" s="2" customFormat="1" ht="16.5" customHeight="1">
      <c r="A9" s="30"/>
      <c r="B9" s="35"/>
      <c r="C9" s="30"/>
      <c r="D9" s="30"/>
      <c r="E9" s="264" t="s">
        <v>115</v>
      </c>
      <c r="F9" s="266"/>
      <c r="G9" s="266"/>
      <c r="H9" s="26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5" t="s">
        <v>116</v>
      </c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117</v>
      </c>
      <c r="F11" s="266"/>
      <c r="G11" s="266"/>
      <c r="H11" s="266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5" t="s">
        <v>18</v>
      </c>
      <c r="E13" s="30"/>
      <c r="F13" s="106" t="s">
        <v>1</v>
      </c>
      <c r="G13" s="30"/>
      <c r="H13" s="30"/>
      <c r="I13" s="115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5" t="s">
        <v>20</v>
      </c>
      <c r="E14" s="30"/>
      <c r="F14" s="106" t="s">
        <v>21</v>
      </c>
      <c r="G14" s="30"/>
      <c r="H14" s="30"/>
      <c r="I14" s="115" t="s">
        <v>22</v>
      </c>
      <c r="J14" s="116" t="str">
        <f>'Rekapitulace stavby'!AN8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5" t="s">
        <v>24</v>
      </c>
      <c r="E16" s="30"/>
      <c r="F16" s="30"/>
      <c r="G16" s="30"/>
      <c r="H16" s="30"/>
      <c r="I16" s="115" t="s">
        <v>25</v>
      </c>
      <c r="J16" s="106" t="s">
        <v>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">
        <v>26</v>
      </c>
      <c r="F17" s="30"/>
      <c r="G17" s="30"/>
      <c r="H17" s="30"/>
      <c r="I17" s="115" t="s">
        <v>27</v>
      </c>
      <c r="J17" s="106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5" t="s">
        <v>28</v>
      </c>
      <c r="E19" s="30"/>
      <c r="F19" s="30"/>
      <c r="G19" s="30"/>
      <c r="H19" s="30"/>
      <c r="I19" s="115" t="s">
        <v>25</v>
      </c>
      <c r="J19" s="26" t="str">
        <f>'Rekapitulace stavby'!AN13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stavby'!E14</f>
        <v>Vyplň údaj</v>
      </c>
      <c r="F20" s="269"/>
      <c r="G20" s="269"/>
      <c r="H20" s="269"/>
      <c r="I20" s="115" t="s">
        <v>27</v>
      </c>
      <c r="J20" s="26" t="str">
        <f>'Rekapitulace stavby'!AN14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5" t="s">
        <v>30</v>
      </c>
      <c r="E22" s="30"/>
      <c r="F22" s="30"/>
      <c r="G22" s="30"/>
      <c r="H22" s="30"/>
      <c r="I22" s="115" t="s">
        <v>25</v>
      </c>
      <c r="J22" s="106" t="str">
        <f>IF('Rekapitulace stavby'!AN16="","",'Rekapitulace stavby'!AN16)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stavby'!E17="","",'Rekapitulace stavby'!E17)</f>
        <v xml:space="preserve"> </v>
      </c>
      <c r="F23" s="30"/>
      <c r="G23" s="30"/>
      <c r="H23" s="30"/>
      <c r="I23" s="115" t="s">
        <v>27</v>
      </c>
      <c r="J23" s="106" t="str">
        <f>IF('Rekapitulace stavby'!AN17="","",'Rekapitulace stavby'!AN17)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5" t="s">
        <v>33</v>
      </c>
      <c r="E25" s="30"/>
      <c r="F25" s="30"/>
      <c r="G25" s="30"/>
      <c r="H25" s="30"/>
      <c r="I25" s="115" t="s">
        <v>25</v>
      </c>
      <c r="J25" s="106" t="s">
        <v>1</v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">
        <v>34</v>
      </c>
      <c r="F26" s="30"/>
      <c r="G26" s="30"/>
      <c r="H26" s="30"/>
      <c r="I26" s="115" t="s">
        <v>27</v>
      </c>
      <c r="J26" s="106" t="s">
        <v>1</v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5" t="s">
        <v>35</v>
      </c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7"/>
      <c r="B29" s="118"/>
      <c r="C29" s="117"/>
      <c r="D29" s="117"/>
      <c r="E29" s="270" t="s">
        <v>1</v>
      </c>
      <c r="F29" s="270"/>
      <c r="G29" s="270"/>
      <c r="H29" s="27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0"/>
      <c r="E31" s="120"/>
      <c r="F31" s="120"/>
      <c r="G31" s="120"/>
      <c r="H31" s="120"/>
      <c r="I31" s="120"/>
      <c r="J31" s="120"/>
      <c r="K31" s="12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1" t="s">
        <v>36</v>
      </c>
      <c r="E32" s="30"/>
      <c r="F32" s="30"/>
      <c r="G32" s="30"/>
      <c r="H32" s="30"/>
      <c r="I32" s="30"/>
      <c r="J32" s="122">
        <f>ROUND(J120,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0"/>
      <c r="J33" s="120"/>
      <c r="K33" s="12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3" t="s">
        <v>38</v>
      </c>
      <c r="G34" s="30"/>
      <c r="H34" s="30"/>
      <c r="I34" s="123" t="s">
        <v>37</v>
      </c>
      <c r="J34" s="123" t="s">
        <v>39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4" t="s">
        <v>40</v>
      </c>
      <c r="E35" s="115" t="s">
        <v>41</v>
      </c>
      <c r="F35" s="125">
        <f>ROUND((SUM(BE120:BE238)),  2)</f>
        <v>0</v>
      </c>
      <c r="G35" s="30"/>
      <c r="H35" s="30"/>
      <c r="I35" s="126">
        <v>0.21</v>
      </c>
      <c r="J35" s="125">
        <f>ROUND(((SUM(BE120:BE238))*I35),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5" t="s">
        <v>42</v>
      </c>
      <c r="F36" s="125">
        <f>ROUND((SUM(BF120:BF238)),  2)</f>
        <v>0</v>
      </c>
      <c r="G36" s="30"/>
      <c r="H36" s="30"/>
      <c r="I36" s="126">
        <v>0.15</v>
      </c>
      <c r="J36" s="125">
        <f>ROUND(((SUM(BF120:BF238))*I36),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5" t="s">
        <v>43</v>
      </c>
      <c r="F37" s="125">
        <f>ROUND((SUM(BG120:BG238)),  2)</f>
        <v>0</v>
      </c>
      <c r="G37" s="30"/>
      <c r="H37" s="30"/>
      <c r="I37" s="126">
        <v>0.21</v>
      </c>
      <c r="J37" s="12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5" t="s">
        <v>44</v>
      </c>
      <c r="F38" s="125">
        <f>ROUND((SUM(BH120:BH238)),  2)</f>
        <v>0</v>
      </c>
      <c r="G38" s="30"/>
      <c r="H38" s="30"/>
      <c r="I38" s="126">
        <v>0.15</v>
      </c>
      <c r="J38" s="125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5" t="s">
        <v>45</v>
      </c>
      <c r="F39" s="125">
        <f>ROUND((SUM(BI120:BI238)),  2)</f>
        <v>0</v>
      </c>
      <c r="G39" s="30"/>
      <c r="H39" s="30"/>
      <c r="I39" s="126">
        <v>0</v>
      </c>
      <c r="J39" s="125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Čištění kolejového lože a výměna kolejnic v úseku Nezvěstice - Starý Plzenec</v>
      </c>
      <c r="F85" s="272"/>
      <c r="G85" s="272"/>
      <c r="H85" s="27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114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115</v>
      </c>
      <c r="F87" s="273"/>
      <c r="G87" s="273"/>
      <c r="H87" s="27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116</v>
      </c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24" t="str">
        <f>E11</f>
        <v>SO 1.1 - Blovice - Nezvěstice km 328,600 - 330,450</v>
      </c>
      <c r="F89" s="273"/>
      <c r="G89" s="273"/>
      <c r="H89" s="273"/>
      <c r="I89" s="32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TO Nezvěstice</v>
      </c>
      <c r="G91" s="32"/>
      <c r="H91" s="32"/>
      <c r="I91" s="25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železnic. s.o.- OŘ Plzeň</v>
      </c>
      <c r="G93" s="32"/>
      <c r="H93" s="32"/>
      <c r="I93" s="25" t="s">
        <v>30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28</v>
      </c>
      <c r="D94" s="32"/>
      <c r="E94" s="32"/>
      <c r="F94" s="23" t="str">
        <f>IF(E20="","",E20)</f>
        <v>Vyplň údaj</v>
      </c>
      <c r="G94" s="32"/>
      <c r="H94" s="32"/>
      <c r="I94" s="25" t="s">
        <v>33</v>
      </c>
      <c r="J94" s="28" t="str">
        <f>E26</f>
        <v>Jung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5" t="s">
        <v>119</v>
      </c>
      <c r="D96" s="146"/>
      <c r="E96" s="146"/>
      <c r="F96" s="146"/>
      <c r="G96" s="146"/>
      <c r="H96" s="146"/>
      <c r="I96" s="146"/>
      <c r="J96" s="147" t="s">
        <v>120</v>
      </c>
      <c r="K96" s="146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8" t="s">
        <v>121</v>
      </c>
      <c r="D98" s="32"/>
      <c r="E98" s="32"/>
      <c r="F98" s="32"/>
      <c r="G98" s="32"/>
      <c r="H98" s="32"/>
      <c r="I98" s="32"/>
      <c r="J98" s="80">
        <f>J120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122</v>
      </c>
    </row>
    <row r="99" spans="1:47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47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4.95" customHeight="1">
      <c r="A105" s="30"/>
      <c r="B105" s="31"/>
      <c r="C105" s="19" t="s">
        <v>123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6.5" customHeight="1">
      <c r="A108" s="30"/>
      <c r="B108" s="31"/>
      <c r="C108" s="32"/>
      <c r="D108" s="32"/>
      <c r="E108" s="271" t="str">
        <f>E7</f>
        <v>Čištění kolejového lože a výměna kolejnic v úseku Nezvěstice - Starý Plzenec</v>
      </c>
      <c r="F108" s="272"/>
      <c r="G108" s="272"/>
      <c r="H108" s="27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B109" s="17"/>
      <c r="C109" s="25" t="s">
        <v>114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pans="1:47" s="2" customFormat="1" ht="16.5" customHeight="1">
      <c r="A110" s="30"/>
      <c r="B110" s="31"/>
      <c r="C110" s="32"/>
      <c r="D110" s="32"/>
      <c r="E110" s="271" t="s">
        <v>115</v>
      </c>
      <c r="F110" s="273"/>
      <c r="G110" s="273"/>
      <c r="H110" s="273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5" t="s">
        <v>116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24" t="str">
        <f>E11</f>
        <v>SO 1.1 - Blovice - Nezvěstice km 328,600 - 330,450</v>
      </c>
      <c r="F112" s="273"/>
      <c r="G112" s="273"/>
      <c r="H112" s="27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F14</f>
        <v>TO Nezvěstice</v>
      </c>
      <c r="G114" s="32"/>
      <c r="H114" s="32"/>
      <c r="I114" s="25" t="s">
        <v>22</v>
      </c>
      <c r="J114" s="62" t="str">
        <f>IF(J14="","",J14)</f>
        <v>13. 7. 2020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E17</f>
        <v>Správa železnic. s.o.- OŘ Plzeň</v>
      </c>
      <c r="G116" s="32"/>
      <c r="H116" s="32"/>
      <c r="I116" s="25" t="s">
        <v>30</v>
      </c>
      <c r="J116" s="28" t="str">
        <f>E23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2"/>
      <c r="E117" s="32"/>
      <c r="F117" s="23" t="str">
        <f>IF(E20="","",E20)</f>
        <v>Vyplň údaj</v>
      </c>
      <c r="G117" s="32"/>
      <c r="H117" s="32"/>
      <c r="I117" s="25" t="s">
        <v>33</v>
      </c>
      <c r="J117" s="28" t="str">
        <f>E26</f>
        <v>Jung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49"/>
      <c r="B119" s="150"/>
      <c r="C119" s="151" t="s">
        <v>124</v>
      </c>
      <c r="D119" s="152" t="s">
        <v>61</v>
      </c>
      <c r="E119" s="152" t="s">
        <v>57</v>
      </c>
      <c r="F119" s="152" t="s">
        <v>58</v>
      </c>
      <c r="G119" s="152" t="s">
        <v>125</v>
      </c>
      <c r="H119" s="152" t="s">
        <v>126</v>
      </c>
      <c r="I119" s="152" t="s">
        <v>127</v>
      </c>
      <c r="J119" s="153" t="s">
        <v>120</v>
      </c>
      <c r="K119" s="154" t="s">
        <v>128</v>
      </c>
      <c r="L119" s="155"/>
      <c r="M119" s="71" t="s">
        <v>1</v>
      </c>
      <c r="N119" s="72" t="s">
        <v>40</v>
      </c>
      <c r="O119" s="72" t="s">
        <v>129</v>
      </c>
      <c r="P119" s="72" t="s">
        <v>130</v>
      </c>
      <c r="Q119" s="72" t="s">
        <v>131</v>
      </c>
      <c r="R119" s="72" t="s">
        <v>132</v>
      </c>
      <c r="S119" s="72" t="s">
        <v>133</v>
      </c>
      <c r="T119" s="73" t="s">
        <v>134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22.9" customHeight="1">
      <c r="A120" s="30"/>
      <c r="B120" s="31"/>
      <c r="C120" s="78" t="s">
        <v>135</v>
      </c>
      <c r="D120" s="32"/>
      <c r="E120" s="32"/>
      <c r="F120" s="32"/>
      <c r="G120" s="32"/>
      <c r="H120" s="32"/>
      <c r="I120" s="32"/>
      <c r="J120" s="156">
        <f>BK120</f>
        <v>0</v>
      </c>
      <c r="K120" s="32"/>
      <c r="L120" s="35"/>
      <c r="M120" s="74"/>
      <c r="N120" s="157"/>
      <c r="O120" s="75"/>
      <c r="P120" s="158">
        <f>SUM(P121:P238)</f>
        <v>0</v>
      </c>
      <c r="Q120" s="75"/>
      <c r="R120" s="158">
        <f>SUM(R121:R238)</f>
        <v>1923.2470400000002</v>
      </c>
      <c r="S120" s="75"/>
      <c r="T120" s="159">
        <f>SUM(T121:T238)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75</v>
      </c>
      <c r="AU120" s="13" t="s">
        <v>122</v>
      </c>
      <c r="BK120" s="160">
        <f>SUM(BK121:BK238)</f>
        <v>0</v>
      </c>
    </row>
    <row r="121" spans="1:65" s="2" customFormat="1" ht="14.45" customHeight="1">
      <c r="A121" s="30"/>
      <c r="B121" s="31"/>
      <c r="C121" s="161" t="s">
        <v>83</v>
      </c>
      <c r="D121" s="161" t="s">
        <v>136</v>
      </c>
      <c r="E121" s="162" t="s">
        <v>137</v>
      </c>
      <c r="F121" s="163" t="s">
        <v>138</v>
      </c>
      <c r="G121" s="164" t="s">
        <v>139</v>
      </c>
      <c r="H121" s="165">
        <v>1605</v>
      </c>
      <c r="I121" s="166"/>
      <c r="J121" s="167">
        <f>ROUND(I121*H121,2)</f>
        <v>0</v>
      </c>
      <c r="K121" s="168"/>
      <c r="L121" s="35"/>
      <c r="M121" s="169" t="s">
        <v>1</v>
      </c>
      <c r="N121" s="170" t="s">
        <v>41</v>
      </c>
      <c r="O121" s="67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3" t="s">
        <v>140</v>
      </c>
      <c r="AT121" s="173" t="s">
        <v>136</v>
      </c>
      <c r="AU121" s="173" t="s">
        <v>76</v>
      </c>
      <c r="AY121" s="13" t="s">
        <v>141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3" t="s">
        <v>83</v>
      </c>
      <c r="BK121" s="174">
        <f>ROUND(I121*H121,2)</f>
        <v>0</v>
      </c>
      <c r="BL121" s="13" t="s">
        <v>140</v>
      </c>
      <c r="BM121" s="173" t="s">
        <v>142</v>
      </c>
    </row>
    <row r="122" spans="1:65" s="2" customFormat="1" ht="19.5">
      <c r="A122" s="30"/>
      <c r="B122" s="31"/>
      <c r="C122" s="32"/>
      <c r="D122" s="175" t="s">
        <v>143</v>
      </c>
      <c r="E122" s="32"/>
      <c r="F122" s="176" t="s">
        <v>144</v>
      </c>
      <c r="G122" s="32"/>
      <c r="H122" s="32"/>
      <c r="I122" s="177"/>
      <c r="J122" s="32"/>
      <c r="K122" s="32"/>
      <c r="L122" s="35"/>
      <c r="M122" s="178"/>
      <c r="N122" s="179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143</v>
      </c>
      <c r="AU122" s="13" t="s">
        <v>76</v>
      </c>
    </row>
    <row r="123" spans="1:65" s="2" customFormat="1" ht="29.25">
      <c r="A123" s="30"/>
      <c r="B123" s="31"/>
      <c r="C123" s="32"/>
      <c r="D123" s="175" t="s">
        <v>145</v>
      </c>
      <c r="E123" s="32"/>
      <c r="F123" s="180" t="s">
        <v>146</v>
      </c>
      <c r="G123" s="32"/>
      <c r="H123" s="32"/>
      <c r="I123" s="177"/>
      <c r="J123" s="32"/>
      <c r="K123" s="32"/>
      <c r="L123" s="35"/>
      <c r="M123" s="178"/>
      <c r="N123" s="179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145</v>
      </c>
      <c r="AU123" s="13" t="s">
        <v>76</v>
      </c>
    </row>
    <row r="124" spans="1:65" s="10" customFormat="1" ht="11.25">
      <c r="B124" s="181"/>
      <c r="C124" s="182"/>
      <c r="D124" s="175" t="s">
        <v>147</v>
      </c>
      <c r="E124" s="183" t="s">
        <v>1</v>
      </c>
      <c r="F124" s="184" t="s">
        <v>148</v>
      </c>
      <c r="G124" s="182"/>
      <c r="H124" s="185">
        <v>445</v>
      </c>
      <c r="I124" s="186"/>
      <c r="J124" s="182"/>
      <c r="K124" s="182"/>
      <c r="L124" s="187"/>
      <c r="M124" s="188"/>
      <c r="N124" s="189"/>
      <c r="O124" s="189"/>
      <c r="P124" s="189"/>
      <c r="Q124" s="189"/>
      <c r="R124" s="189"/>
      <c r="S124" s="189"/>
      <c r="T124" s="190"/>
      <c r="AT124" s="191" t="s">
        <v>147</v>
      </c>
      <c r="AU124" s="191" t="s">
        <v>76</v>
      </c>
      <c r="AV124" s="10" t="s">
        <v>85</v>
      </c>
      <c r="AW124" s="10" t="s">
        <v>32</v>
      </c>
      <c r="AX124" s="10" t="s">
        <v>76</v>
      </c>
      <c r="AY124" s="191" t="s">
        <v>141</v>
      </c>
    </row>
    <row r="125" spans="1:65" s="10" customFormat="1" ht="11.25">
      <c r="B125" s="181"/>
      <c r="C125" s="182"/>
      <c r="D125" s="175" t="s">
        <v>147</v>
      </c>
      <c r="E125" s="183" t="s">
        <v>1</v>
      </c>
      <c r="F125" s="184" t="s">
        <v>149</v>
      </c>
      <c r="G125" s="182"/>
      <c r="H125" s="185">
        <v>100</v>
      </c>
      <c r="I125" s="186"/>
      <c r="J125" s="182"/>
      <c r="K125" s="182"/>
      <c r="L125" s="187"/>
      <c r="M125" s="188"/>
      <c r="N125" s="189"/>
      <c r="O125" s="189"/>
      <c r="P125" s="189"/>
      <c r="Q125" s="189"/>
      <c r="R125" s="189"/>
      <c r="S125" s="189"/>
      <c r="T125" s="190"/>
      <c r="AT125" s="191" t="s">
        <v>147</v>
      </c>
      <c r="AU125" s="191" t="s">
        <v>76</v>
      </c>
      <c r="AV125" s="10" t="s">
        <v>85</v>
      </c>
      <c r="AW125" s="10" t="s">
        <v>32</v>
      </c>
      <c r="AX125" s="10" t="s">
        <v>76</v>
      </c>
      <c r="AY125" s="191" t="s">
        <v>141</v>
      </c>
    </row>
    <row r="126" spans="1:65" s="10" customFormat="1" ht="11.25">
      <c r="B126" s="181"/>
      <c r="C126" s="182"/>
      <c r="D126" s="175" t="s">
        <v>147</v>
      </c>
      <c r="E126" s="183" t="s">
        <v>1</v>
      </c>
      <c r="F126" s="184" t="s">
        <v>150</v>
      </c>
      <c r="G126" s="182"/>
      <c r="H126" s="185">
        <v>915</v>
      </c>
      <c r="I126" s="186"/>
      <c r="J126" s="182"/>
      <c r="K126" s="182"/>
      <c r="L126" s="187"/>
      <c r="M126" s="188"/>
      <c r="N126" s="189"/>
      <c r="O126" s="189"/>
      <c r="P126" s="189"/>
      <c r="Q126" s="189"/>
      <c r="R126" s="189"/>
      <c r="S126" s="189"/>
      <c r="T126" s="190"/>
      <c r="AT126" s="191" t="s">
        <v>147</v>
      </c>
      <c r="AU126" s="191" t="s">
        <v>76</v>
      </c>
      <c r="AV126" s="10" t="s">
        <v>85</v>
      </c>
      <c r="AW126" s="10" t="s">
        <v>32</v>
      </c>
      <c r="AX126" s="10" t="s">
        <v>76</v>
      </c>
      <c r="AY126" s="191" t="s">
        <v>141</v>
      </c>
    </row>
    <row r="127" spans="1:65" s="10" customFormat="1" ht="11.25">
      <c r="B127" s="181"/>
      <c r="C127" s="182"/>
      <c r="D127" s="175" t="s">
        <v>147</v>
      </c>
      <c r="E127" s="183" t="s">
        <v>1</v>
      </c>
      <c r="F127" s="184" t="s">
        <v>151</v>
      </c>
      <c r="G127" s="182"/>
      <c r="H127" s="185">
        <v>145</v>
      </c>
      <c r="I127" s="186"/>
      <c r="J127" s="182"/>
      <c r="K127" s="182"/>
      <c r="L127" s="187"/>
      <c r="M127" s="188"/>
      <c r="N127" s="189"/>
      <c r="O127" s="189"/>
      <c r="P127" s="189"/>
      <c r="Q127" s="189"/>
      <c r="R127" s="189"/>
      <c r="S127" s="189"/>
      <c r="T127" s="190"/>
      <c r="AT127" s="191" t="s">
        <v>147</v>
      </c>
      <c r="AU127" s="191" t="s">
        <v>76</v>
      </c>
      <c r="AV127" s="10" t="s">
        <v>85</v>
      </c>
      <c r="AW127" s="10" t="s">
        <v>32</v>
      </c>
      <c r="AX127" s="10" t="s">
        <v>76</v>
      </c>
      <c r="AY127" s="191" t="s">
        <v>141</v>
      </c>
    </row>
    <row r="128" spans="1:65" s="11" customFormat="1" ht="11.25">
      <c r="B128" s="192"/>
      <c r="C128" s="193"/>
      <c r="D128" s="175" t="s">
        <v>147</v>
      </c>
      <c r="E128" s="194" t="s">
        <v>1</v>
      </c>
      <c r="F128" s="195" t="s">
        <v>152</v>
      </c>
      <c r="G128" s="193"/>
      <c r="H128" s="196">
        <v>1605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147</v>
      </c>
      <c r="AU128" s="202" t="s">
        <v>76</v>
      </c>
      <c r="AV128" s="11" t="s">
        <v>140</v>
      </c>
      <c r="AW128" s="11" t="s">
        <v>32</v>
      </c>
      <c r="AX128" s="11" t="s">
        <v>83</v>
      </c>
      <c r="AY128" s="202" t="s">
        <v>141</v>
      </c>
    </row>
    <row r="129" spans="1:65" s="2" customFormat="1" ht="14.45" customHeight="1">
      <c r="A129" s="30"/>
      <c r="B129" s="31"/>
      <c r="C129" s="161" t="s">
        <v>85</v>
      </c>
      <c r="D129" s="161" t="s">
        <v>136</v>
      </c>
      <c r="E129" s="162" t="s">
        <v>153</v>
      </c>
      <c r="F129" s="163" t="s">
        <v>154</v>
      </c>
      <c r="G129" s="164" t="s">
        <v>155</v>
      </c>
      <c r="H129" s="165">
        <v>7</v>
      </c>
      <c r="I129" s="166"/>
      <c r="J129" s="167">
        <f>ROUND(I129*H129,2)</f>
        <v>0</v>
      </c>
      <c r="K129" s="168"/>
      <c r="L129" s="35"/>
      <c r="M129" s="169" t="s">
        <v>1</v>
      </c>
      <c r="N129" s="170" t="s">
        <v>41</v>
      </c>
      <c r="O129" s="67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3" t="s">
        <v>140</v>
      </c>
      <c r="AT129" s="173" t="s">
        <v>136</v>
      </c>
      <c r="AU129" s="173" t="s">
        <v>76</v>
      </c>
      <c r="AY129" s="13" t="s">
        <v>141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3" t="s">
        <v>83</v>
      </c>
      <c r="BK129" s="174">
        <f>ROUND(I129*H129,2)</f>
        <v>0</v>
      </c>
      <c r="BL129" s="13" t="s">
        <v>140</v>
      </c>
      <c r="BM129" s="173" t="s">
        <v>156</v>
      </c>
    </row>
    <row r="130" spans="1:65" s="2" customFormat="1" ht="19.5">
      <c r="A130" s="30"/>
      <c r="B130" s="31"/>
      <c r="C130" s="32"/>
      <c r="D130" s="175" t="s">
        <v>143</v>
      </c>
      <c r="E130" s="32"/>
      <c r="F130" s="176" t="s">
        <v>157</v>
      </c>
      <c r="G130" s="32"/>
      <c r="H130" s="32"/>
      <c r="I130" s="177"/>
      <c r="J130" s="32"/>
      <c r="K130" s="32"/>
      <c r="L130" s="35"/>
      <c r="M130" s="178"/>
      <c r="N130" s="179"/>
      <c r="O130" s="67"/>
      <c r="P130" s="67"/>
      <c r="Q130" s="67"/>
      <c r="R130" s="67"/>
      <c r="S130" s="67"/>
      <c r="T130" s="68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143</v>
      </c>
      <c r="AU130" s="13" t="s">
        <v>76</v>
      </c>
    </row>
    <row r="131" spans="1:65" s="2" customFormat="1" ht="19.5">
      <c r="A131" s="30"/>
      <c r="B131" s="31"/>
      <c r="C131" s="32"/>
      <c r="D131" s="175" t="s">
        <v>145</v>
      </c>
      <c r="E131" s="32"/>
      <c r="F131" s="180" t="s">
        <v>158</v>
      </c>
      <c r="G131" s="32"/>
      <c r="H131" s="32"/>
      <c r="I131" s="177"/>
      <c r="J131" s="32"/>
      <c r="K131" s="32"/>
      <c r="L131" s="35"/>
      <c r="M131" s="178"/>
      <c r="N131" s="179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145</v>
      </c>
      <c r="AU131" s="13" t="s">
        <v>76</v>
      </c>
    </row>
    <row r="132" spans="1:65" s="10" customFormat="1" ht="11.25">
      <c r="B132" s="181"/>
      <c r="C132" s="182"/>
      <c r="D132" s="175" t="s">
        <v>147</v>
      </c>
      <c r="E132" s="183" t="s">
        <v>1</v>
      </c>
      <c r="F132" s="184" t="s">
        <v>159</v>
      </c>
      <c r="G132" s="182"/>
      <c r="H132" s="185">
        <v>7</v>
      </c>
      <c r="I132" s="186"/>
      <c r="J132" s="182"/>
      <c r="K132" s="182"/>
      <c r="L132" s="187"/>
      <c r="M132" s="188"/>
      <c r="N132" s="189"/>
      <c r="O132" s="189"/>
      <c r="P132" s="189"/>
      <c r="Q132" s="189"/>
      <c r="R132" s="189"/>
      <c r="S132" s="189"/>
      <c r="T132" s="190"/>
      <c r="AT132" s="191" t="s">
        <v>147</v>
      </c>
      <c r="AU132" s="191" t="s">
        <v>76</v>
      </c>
      <c r="AV132" s="10" t="s">
        <v>85</v>
      </c>
      <c r="AW132" s="10" t="s">
        <v>32</v>
      </c>
      <c r="AX132" s="10" t="s">
        <v>83</v>
      </c>
      <c r="AY132" s="191" t="s">
        <v>141</v>
      </c>
    </row>
    <row r="133" spans="1:65" s="2" customFormat="1" ht="14.45" customHeight="1">
      <c r="A133" s="30"/>
      <c r="B133" s="31"/>
      <c r="C133" s="161" t="s">
        <v>160</v>
      </c>
      <c r="D133" s="161" t="s">
        <v>136</v>
      </c>
      <c r="E133" s="162" t="s">
        <v>161</v>
      </c>
      <c r="F133" s="163" t="s">
        <v>162</v>
      </c>
      <c r="G133" s="164" t="s">
        <v>163</v>
      </c>
      <c r="H133" s="165">
        <v>1.395</v>
      </c>
      <c r="I133" s="166"/>
      <c r="J133" s="167">
        <f>ROUND(I133*H133,2)</f>
        <v>0</v>
      </c>
      <c r="K133" s="168"/>
      <c r="L133" s="35"/>
      <c r="M133" s="169" t="s">
        <v>1</v>
      </c>
      <c r="N133" s="170" t="s">
        <v>41</v>
      </c>
      <c r="O133" s="67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3" t="s">
        <v>140</v>
      </c>
      <c r="AT133" s="173" t="s">
        <v>136</v>
      </c>
      <c r="AU133" s="173" t="s">
        <v>76</v>
      </c>
      <c r="AY133" s="13" t="s">
        <v>141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3" t="s">
        <v>83</v>
      </c>
      <c r="BK133" s="174">
        <f>ROUND(I133*H133,2)</f>
        <v>0</v>
      </c>
      <c r="BL133" s="13" t="s">
        <v>140</v>
      </c>
      <c r="BM133" s="173" t="s">
        <v>164</v>
      </c>
    </row>
    <row r="134" spans="1:65" s="2" customFormat="1" ht="48.75">
      <c r="A134" s="30"/>
      <c r="B134" s="31"/>
      <c r="C134" s="32"/>
      <c r="D134" s="175" t="s">
        <v>143</v>
      </c>
      <c r="E134" s="32"/>
      <c r="F134" s="176" t="s">
        <v>165</v>
      </c>
      <c r="G134" s="32"/>
      <c r="H134" s="32"/>
      <c r="I134" s="177"/>
      <c r="J134" s="32"/>
      <c r="K134" s="32"/>
      <c r="L134" s="35"/>
      <c r="M134" s="178"/>
      <c r="N134" s="179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143</v>
      </c>
      <c r="AU134" s="13" t="s">
        <v>76</v>
      </c>
    </row>
    <row r="135" spans="1:65" s="2" customFormat="1" ht="58.5">
      <c r="A135" s="30"/>
      <c r="B135" s="31"/>
      <c r="C135" s="32"/>
      <c r="D135" s="175" t="s">
        <v>145</v>
      </c>
      <c r="E135" s="32"/>
      <c r="F135" s="180" t="s">
        <v>166</v>
      </c>
      <c r="G135" s="32"/>
      <c r="H135" s="32"/>
      <c r="I135" s="177"/>
      <c r="J135" s="32"/>
      <c r="K135" s="32"/>
      <c r="L135" s="35"/>
      <c r="M135" s="178"/>
      <c r="N135" s="179"/>
      <c r="O135" s="67"/>
      <c r="P135" s="67"/>
      <c r="Q135" s="67"/>
      <c r="R135" s="67"/>
      <c r="S135" s="67"/>
      <c r="T135" s="68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145</v>
      </c>
      <c r="AU135" s="13" t="s">
        <v>76</v>
      </c>
    </row>
    <row r="136" spans="1:65" s="10" customFormat="1" ht="11.25">
      <c r="B136" s="181"/>
      <c r="C136" s="182"/>
      <c r="D136" s="175" t="s">
        <v>147</v>
      </c>
      <c r="E136" s="183" t="s">
        <v>1</v>
      </c>
      <c r="F136" s="184" t="s">
        <v>167</v>
      </c>
      <c r="G136" s="182"/>
      <c r="H136" s="185">
        <v>0.44500000000000001</v>
      </c>
      <c r="I136" s="186"/>
      <c r="J136" s="182"/>
      <c r="K136" s="182"/>
      <c r="L136" s="187"/>
      <c r="M136" s="188"/>
      <c r="N136" s="189"/>
      <c r="O136" s="189"/>
      <c r="P136" s="189"/>
      <c r="Q136" s="189"/>
      <c r="R136" s="189"/>
      <c r="S136" s="189"/>
      <c r="T136" s="190"/>
      <c r="AT136" s="191" t="s">
        <v>147</v>
      </c>
      <c r="AU136" s="191" t="s">
        <v>76</v>
      </c>
      <c r="AV136" s="10" t="s">
        <v>85</v>
      </c>
      <c r="AW136" s="10" t="s">
        <v>32</v>
      </c>
      <c r="AX136" s="10" t="s">
        <v>76</v>
      </c>
      <c r="AY136" s="191" t="s">
        <v>141</v>
      </c>
    </row>
    <row r="137" spans="1:65" s="10" customFormat="1" ht="11.25">
      <c r="B137" s="181"/>
      <c r="C137" s="182"/>
      <c r="D137" s="175" t="s">
        <v>147</v>
      </c>
      <c r="E137" s="183" t="s">
        <v>1</v>
      </c>
      <c r="F137" s="184" t="s">
        <v>168</v>
      </c>
      <c r="G137" s="182"/>
      <c r="H137" s="185">
        <v>0.95</v>
      </c>
      <c r="I137" s="186"/>
      <c r="J137" s="182"/>
      <c r="K137" s="182"/>
      <c r="L137" s="187"/>
      <c r="M137" s="188"/>
      <c r="N137" s="189"/>
      <c r="O137" s="189"/>
      <c r="P137" s="189"/>
      <c r="Q137" s="189"/>
      <c r="R137" s="189"/>
      <c r="S137" s="189"/>
      <c r="T137" s="190"/>
      <c r="AT137" s="191" t="s">
        <v>147</v>
      </c>
      <c r="AU137" s="191" t="s">
        <v>76</v>
      </c>
      <c r="AV137" s="10" t="s">
        <v>85</v>
      </c>
      <c r="AW137" s="10" t="s">
        <v>32</v>
      </c>
      <c r="AX137" s="10" t="s">
        <v>76</v>
      </c>
      <c r="AY137" s="191" t="s">
        <v>141</v>
      </c>
    </row>
    <row r="138" spans="1:65" s="11" customFormat="1" ht="11.25">
      <c r="B138" s="192"/>
      <c r="C138" s="193"/>
      <c r="D138" s="175" t="s">
        <v>147</v>
      </c>
      <c r="E138" s="194" t="s">
        <v>1</v>
      </c>
      <c r="F138" s="195" t="s">
        <v>152</v>
      </c>
      <c r="G138" s="193"/>
      <c r="H138" s="196">
        <v>1.395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147</v>
      </c>
      <c r="AU138" s="202" t="s">
        <v>76</v>
      </c>
      <c r="AV138" s="11" t="s">
        <v>140</v>
      </c>
      <c r="AW138" s="11" t="s">
        <v>32</v>
      </c>
      <c r="AX138" s="11" t="s">
        <v>83</v>
      </c>
      <c r="AY138" s="202" t="s">
        <v>141</v>
      </c>
    </row>
    <row r="139" spans="1:65" s="2" customFormat="1" ht="14.45" customHeight="1">
      <c r="A139" s="30"/>
      <c r="B139" s="31"/>
      <c r="C139" s="161" t="s">
        <v>140</v>
      </c>
      <c r="D139" s="161" t="s">
        <v>136</v>
      </c>
      <c r="E139" s="162" t="s">
        <v>169</v>
      </c>
      <c r="F139" s="163" t="s">
        <v>170</v>
      </c>
      <c r="G139" s="164" t="s">
        <v>155</v>
      </c>
      <c r="H139" s="165">
        <v>1534.5</v>
      </c>
      <c r="I139" s="166"/>
      <c r="J139" s="167">
        <f>ROUND(I139*H139,2)</f>
        <v>0</v>
      </c>
      <c r="K139" s="168"/>
      <c r="L139" s="35"/>
      <c r="M139" s="169" t="s">
        <v>1</v>
      </c>
      <c r="N139" s="170" t="s">
        <v>41</v>
      </c>
      <c r="O139" s="67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3" t="s">
        <v>140</v>
      </c>
      <c r="AT139" s="173" t="s">
        <v>136</v>
      </c>
      <c r="AU139" s="173" t="s">
        <v>76</v>
      </c>
      <c r="AY139" s="13" t="s">
        <v>141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3" t="s">
        <v>83</v>
      </c>
      <c r="BK139" s="174">
        <f>ROUND(I139*H139,2)</f>
        <v>0</v>
      </c>
      <c r="BL139" s="13" t="s">
        <v>140</v>
      </c>
      <c r="BM139" s="173" t="s">
        <v>171</v>
      </c>
    </row>
    <row r="140" spans="1:65" s="2" customFormat="1" ht="19.5">
      <c r="A140" s="30"/>
      <c r="B140" s="31"/>
      <c r="C140" s="32"/>
      <c r="D140" s="175" t="s">
        <v>143</v>
      </c>
      <c r="E140" s="32"/>
      <c r="F140" s="176" t="s">
        <v>172</v>
      </c>
      <c r="G140" s="32"/>
      <c r="H140" s="32"/>
      <c r="I140" s="177"/>
      <c r="J140" s="32"/>
      <c r="K140" s="32"/>
      <c r="L140" s="35"/>
      <c r="M140" s="178"/>
      <c r="N140" s="179"/>
      <c r="O140" s="67"/>
      <c r="P140" s="67"/>
      <c r="Q140" s="67"/>
      <c r="R140" s="67"/>
      <c r="S140" s="67"/>
      <c r="T140" s="68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143</v>
      </c>
      <c r="AU140" s="13" t="s">
        <v>76</v>
      </c>
    </row>
    <row r="141" spans="1:65" s="2" customFormat="1" ht="29.25">
      <c r="A141" s="30"/>
      <c r="B141" s="31"/>
      <c r="C141" s="32"/>
      <c r="D141" s="175" t="s">
        <v>145</v>
      </c>
      <c r="E141" s="32"/>
      <c r="F141" s="180" t="s">
        <v>173</v>
      </c>
      <c r="G141" s="32"/>
      <c r="H141" s="32"/>
      <c r="I141" s="177"/>
      <c r="J141" s="32"/>
      <c r="K141" s="32"/>
      <c r="L141" s="35"/>
      <c r="M141" s="178"/>
      <c r="N141" s="179"/>
      <c r="O141" s="67"/>
      <c r="P141" s="67"/>
      <c r="Q141" s="67"/>
      <c r="R141" s="67"/>
      <c r="S141" s="67"/>
      <c r="T141" s="68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145</v>
      </c>
      <c r="AU141" s="13" t="s">
        <v>76</v>
      </c>
    </row>
    <row r="142" spans="1:65" s="10" customFormat="1" ht="11.25">
      <c r="B142" s="181"/>
      <c r="C142" s="182"/>
      <c r="D142" s="175" t="s">
        <v>147</v>
      </c>
      <c r="E142" s="183" t="s">
        <v>1</v>
      </c>
      <c r="F142" s="184" t="s">
        <v>174</v>
      </c>
      <c r="G142" s="182"/>
      <c r="H142" s="185">
        <v>1534.5</v>
      </c>
      <c r="I142" s="186"/>
      <c r="J142" s="182"/>
      <c r="K142" s="182"/>
      <c r="L142" s="187"/>
      <c r="M142" s="188"/>
      <c r="N142" s="189"/>
      <c r="O142" s="189"/>
      <c r="P142" s="189"/>
      <c r="Q142" s="189"/>
      <c r="R142" s="189"/>
      <c r="S142" s="189"/>
      <c r="T142" s="190"/>
      <c r="AT142" s="191" t="s">
        <v>147</v>
      </c>
      <c r="AU142" s="191" t="s">
        <v>76</v>
      </c>
      <c r="AV142" s="10" t="s">
        <v>85</v>
      </c>
      <c r="AW142" s="10" t="s">
        <v>32</v>
      </c>
      <c r="AX142" s="10" t="s">
        <v>83</v>
      </c>
      <c r="AY142" s="191" t="s">
        <v>141</v>
      </c>
    </row>
    <row r="143" spans="1:65" s="2" customFormat="1" ht="14.45" customHeight="1">
      <c r="A143" s="30"/>
      <c r="B143" s="31"/>
      <c r="C143" s="203" t="s">
        <v>175</v>
      </c>
      <c r="D143" s="203" t="s">
        <v>176</v>
      </c>
      <c r="E143" s="204" t="s">
        <v>177</v>
      </c>
      <c r="F143" s="205" t="s">
        <v>178</v>
      </c>
      <c r="G143" s="206" t="s">
        <v>179</v>
      </c>
      <c r="H143" s="207">
        <v>1904.3150000000001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41</v>
      </c>
      <c r="O143" s="67"/>
      <c r="P143" s="171">
        <f>O143*H143</f>
        <v>0</v>
      </c>
      <c r="Q143" s="171">
        <v>1</v>
      </c>
      <c r="R143" s="171">
        <f>Q143*H143</f>
        <v>1904.3150000000001</v>
      </c>
      <c r="S143" s="171">
        <v>0</v>
      </c>
      <c r="T143" s="17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3" t="s">
        <v>180</v>
      </c>
      <c r="AT143" s="173" t="s">
        <v>176</v>
      </c>
      <c r="AU143" s="173" t="s">
        <v>76</v>
      </c>
      <c r="AY143" s="13" t="s">
        <v>141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3" t="s">
        <v>83</v>
      </c>
      <c r="BK143" s="174">
        <f>ROUND(I143*H143,2)</f>
        <v>0</v>
      </c>
      <c r="BL143" s="13" t="s">
        <v>180</v>
      </c>
      <c r="BM143" s="173" t="s">
        <v>181</v>
      </c>
    </row>
    <row r="144" spans="1:65" s="2" customFormat="1" ht="11.25">
      <c r="A144" s="30"/>
      <c r="B144" s="31"/>
      <c r="C144" s="32"/>
      <c r="D144" s="175" t="s">
        <v>143</v>
      </c>
      <c r="E144" s="32"/>
      <c r="F144" s="176" t="s">
        <v>178</v>
      </c>
      <c r="G144" s="32"/>
      <c r="H144" s="32"/>
      <c r="I144" s="177"/>
      <c r="J144" s="32"/>
      <c r="K144" s="32"/>
      <c r="L144" s="35"/>
      <c r="M144" s="178"/>
      <c r="N144" s="179"/>
      <c r="O144" s="67"/>
      <c r="P144" s="67"/>
      <c r="Q144" s="67"/>
      <c r="R144" s="67"/>
      <c r="S144" s="67"/>
      <c r="T144" s="68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143</v>
      </c>
      <c r="AU144" s="13" t="s">
        <v>76</v>
      </c>
    </row>
    <row r="145" spans="1:65" s="10" customFormat="1" ht="11.25">
      <c r="B145" s="181"/>
      <c r="C145" s="182"/>
      <c r="D145" s="175" t="s">
        <v>147</v>
      </c>
      <c r="E145" s="183" t="s">
        <v>1</v>
      </c>
      <c r="F145" s="184" t="s">
        <v>182</v>
      </c>
      <c r="G145" s="182"/>
      <c r="H145" s="185">
        <v>1904.3150000000001</v>
      </c>
      <c r="I145" s="186"/>
      <c r="J145" s="182"/>
      <c r="K145" s="182"/>
      <c r="L145" s="187"/>
      <c r="M145" s="188"/>
      <c r="N145" s="189"/>
      <c r="O145" s="189"/>
      <c r="P145" s="189"/>
      <c r="Q145" s="189"/>
      <c r="R145" s="189"/>
      <c r="S145" s="189"/>
      <c r="T145" s="190"/>
      <c r="AT145" s="191" t="s">
        <v>147</v>
      </c>
      <c r="AU145" s="191" t="s">
        <v>76</v>
      </c>
      <c r="AV145" s="10" t="s">
        <v>85</v>
      </c>
      <c r="AW145" s="10" t="s">
        <v>32</v>
      </c>
      <c r="AX145" s="10" t="s">
        <v>83</v>
      </c>
      <c r="AY145" s="191" t="s">
        <v>141</v>
      </c>
    </row>
    <row r="146" spans="1:65" s="2" customFormat="1" ht="14.45" customHeight="1">
      <c r="A146" s="30"/>
      <c r="B146" s="31"/>
      <c r="C146" s="161" t="s">
        <v>183</v>
      </c>
      <c r="D146" s="161" t="s">
        <v>136</v>
      </c>
      <c r="E146" s="162" t="s">
        <v>184</v>
      </c>
      <c r="F146" s="163" t="s">
        <v>185</v>
      </c>
      <c r="G146" s="164" t="s">
        <v>186</v>
      </c>
      <c r="H146" s="165">
        <v>150</v>
      </c>
      <c r="I146" s="166"/>
      <c r="J146" s="167">
        <f>ROUND(I146*H146,2)</f>
        <v>0</v>
      </c>
      <c r="K146" s="168"/>
      <c r="L146" s="35"/>
      <c r="M146" s="169" t="s">
        <v>1</v>
      </c>
      <c r="N146" s="170" t="s">
        <v>41</v>
      </c>
      <c r="O146" s="67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3" t="s">
        <v>140</v>
      </c>
      <c r="AT146" s="173" t="s">
        <v>136</v>
      </c>
      <c r="AU146" s="173" t="s">
        <v>76</v>
      </c>
      <c r="AY146" s="13" t="s">
        <v>141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3" t="s">
        <v>83</v>
      </c>
      <c r="BK146" s="174">
        <f>ROUND(I146*H146,2)</f>
        <v>0</v>
      </c>
      <c r="BL146" s="13" t="s">
        <v>140</v>
      </c>
      <c r="BM146" s="173" t="s">
        <v>187</v>
      </c>
    </row>
    <row r="147" spans="1:65" s="2" customFormat="1" ht="39">
      <c r="A147" s="30"/>
      <c r="B147" s="31"/>
      <c r="C147" s="32"/>
      <c r="D147" s="175" t="s">
        <v>143</v>
      </c>
      <c r="E147" s="32"/>
      <c r="F147" s="176" t="s">
        <v>188</v>
      </c>
      <c r="G147" s="32"/>
      <c r="H147" s="32"/>
      <c r="I147" s="177"/>
      <c r="J147" s="32"/>
      <c r="K147" s="32"/>
      <c r="L147" s="35"/>
      <c r="M147" s="178"/>
      <c r="N147" s="179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143</v>
      </c>
      <c r="AU147" s="13" t="s">
        <v>76</v>
      </c>
    </row>
    <row r="148" spans="1:65" s="2" customFormat="1" ht="39">
      <c r="A148" s="30"/>
      <c r="B148" s="31"/>
      <c r="C148" s="32"/>
      <c r="D148" s="175" t="s">
        <v>145</v>
      </c>
      <c r="E148" s="32"/>
      <c r="F148" s="180" t="s">
        <v>189</v>
      </c>
      <c r="G148" s="32"/>
      <c r="H148" s="32"/>
      <c r="I148" s="177"/>
      <c r="J148" s="32"/>
      <c r="K148" s="32"/>
      <c r="L148" s="35"/>
      <c r="M148" s="178"/>
      <c r="N148" s="179"/>
      <c r="O148" s="67"/>
      <c r="P148" s="67"/>
      <c r="Q148" s="67"/>
      <c r="R148" s="67"/>
      <c r="S148" s="67"/>
      <c r="T148" s="68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3" t="s">
        <v>145</v>
      </c>
      <c r="AU148" s="13" t="s">
        <v>76</v>
      </c>
    </row>
    <row r="149" spans="1:65" s="2" customFormat="1" ht="14.45" customHeight="1">
      <c r="A149" s="30"/>
      <c r="B149" s="31"/>
      <c r="C149" s="203" t="s">
        <v>190</v>
      </c>
      <c r="D149" s="203" t="s">
        <v>176</v>
      </c>
      <c r="E149" s="204" t="s">
        <v>191</v>
      </c>
      <c r="F149" s="205" t="s">
        <v>192</v>
      </c>
      <c r="G149" s="206" t="s">
        <v>193</v>
      </c>
      <c r="H149" s="207">
        <v>300</v>
      </c>
      <c r="I149" s="208"/>
      <c r="J149" s="209">
        <f>ROUND(I149*H149,2)</f>
        <v>0</v>
      </c>
      <c r="K149" s="210"/>
      <c r="L149" s="211"/>
      <c r="M149" s="212" t="s">
        <v>1</v>
      </c>
      <c r="N149" s="213" t="s">
        <v>41</v>
      </c>
      <c r="O149" s="67"/>
      <c r="P149" s="171">
        <f>O149*H149</f>
        <v>0</v>
      </c>
      <c r="Q149" s="171">
        <v>1.8000000000000001E-4</v>
      </c>
      <c r="R149" s="171">
        <f>Q149*H149</f>
        <v>5.4000000000000006E-2</v>
      </c>
      <c r="S149" s="171">
        <v>0</v>
      </c>
      <c r="T149" s="17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3" t="s">
        <v>194</v>
      </c>
      <c r="AT149" s="173" t="s">
        <v>176</v>
      </c>
      <c r="AU149" s="173" t="s">
        <v>76</v>
      </c>
      <c r="AY149" s="13" t="s">
        <v>141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3" t="s">
        <v>83</v>
      </c>
      <c r="BK149" s="174">
        <f>ROUND(I149*H149,2)</f>
        <v>0</v>
      </c>
      <c r="BL149" s="13" t="s">
        <v>140</v>
      </c>
      <c r="BM149" s="173" t="s">
        <v>195</v>
      </c>
    </row>
    <row r="150" spans="1:65" s="2" customFormat="1" ht="11.25">
      <c r="A150" s="30"/>
      <c r="B150" s="31"/>
      <c r="C150" s="32"/>
      <c r="D150" s="175" t="s">
        <v>143</v>
      </c>
      <c r="E150" s="32"/>
      <c r="F150" s="176" t="s">
        <v>192</v>
      </c>
      <c r="G150" s="32"/>
      <c r="H150" s="32"/>
      <c r="I150" s="177"/>
      <c r="J150" s="32"/>
      <c r="K150" s="32"/>
      <c r="L150" s="35"/>
      <c r="M150" s="178"/>
      <c r="N150" s="179"/>
      <c r="O150" s="67"/>
      <c r="P150" s="67"/>
      <c r="Q150" s="67"/>
      <c r="R150" s="67"/>
      <c r="S150" s="67"/>
      <c r="T150" s="68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3" t="s">
        <v>143</v>
      </c>
      <c r="AU150" s="13" t="s">
        <v>76</v>
      </c>
    </row>
    <row r="151" spans="1:65" s="10" customFormat="1" ht="11.25">
      <c r="B151" s="181"/>
      <c r="C151" s="182"/>
      <c r="D151" s="175" t="s">
        <v>147</v>
      </c>
      <c r="E151" s="183" t="s">
        <v>1</v>
      </c>
      <c r="F151" s="184" t="s">
        <v>196</v>
      </c>
      <c r="G151" s="182"/>
      <c r="H151" s="185">
        <v>300</v>
      </c>
      <c r="I151" s="186"/>
      <c r="J151" s="182"/>
      <c r="K151" s="182"/>
      <c r="L151" s="187"/>
      <c r="M151" s="188"/>
      <c r="N151" s="189"/>
      <c r="O151" s="189"/>
      <c r="P151" s="189"/>
      <c r="Q151" s="189"/>
      <c r="R151" s="189"/>
      <c r="S151" s="189"/>
      <c r="T151" s="190"/>
      <c r="AT151" s="191" t="s">
        <v>147</v>
      </c>
      <c r="AU151" s="191" t="s">
        <v>76</v>
      </c>
      <c r="AV151" s="10" t="s">
        <v>85</v>
      </c>
      <c r="AW151" s="10" t="s">
        <v>32</v>
      </c>
      <c r="AX151" s="10" t="s">
        <v>83</v>
      </c>
      <c r="AY151" s="191" t="s">
        <v>141</v>
      </c>
    </row>
    <row r="152" spans="1:65" s="2" customFormat="1" ht="14.45" customHeight="1">
      <c r="A152" s="30"/>
      <c r="B152" s="31"/>
      <c r="C152" s="161" t="s">
        <v>194</v>
      </c>
      <c r="D152" s="161" t="s">
        <v>136</v>
      </c>
      <c r="E152" s="162" t="s">
        <v>197</v>
      </c>
      <c r="F152" s="163" t="s">
        <v>198</v>
      </c>
      <c r="G152" s="164" t="s">
        <v>193</v>
      </c>
      <c r="H152" s="165">
        <v>16</v>
      </c>
      <c r="I152" s="166"/>
      <c r="J152" s="167">
        <f>ROUND(I152*H152,2)</f>
        <v>0</v>
      </c>
      <c r="K152" s="168"/>
      <c r="L152" s="35"/>
      <c r="M152" s="169" t="s">
        <v>1</v>
      </c>
      <c r="N152" s="170" t="s">
        <v>41</v>
      </c>
      <c r="O152" s="67"/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3" t="s">
        <v>140</v>
      </c>
      <c r="AT152" s="173" t="s">
        <v>136</v>
      </c>
      <c r="AU152" s="173" t="s">
        <v>76</v>
      </c>
      <c r="AY152" s="13" t="s">
        <v>141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3" t="s">
        <v>83</v>
      </c>
      <c r="BK152" s="174">
        <f>ROUND(I152*H152,2)</f>
        <v>0</v>
      </c>
      <c r="BL152" s="13" t="s">
        <v>140</v>
      </c>
      <c r="BM152" s="173" t="s">
        <v>199</v>
      </c>
    </row>
    <row r="153" spans="1:65" s="2" customFormat="1" ht="19.5">
      <c r="A153" s="30"/>
      <c r="B153" s="31"/>
      <c r="C153" s="32"/>
      <c r="D153" s="175" t="s">
        <v>143</v>
      </c>
      <c r="E153" s="32"/>
      <c r="F153" s="176" t="s">
        <v>200</v>
      </c>
      <c r="G153" s="32"/>
      <c r="H153" s="32"/>
      <c r="I153" s="177"/>
      <c r="J153" s="32"/>
      <c r="K153" s="32"/>
      <c r="L153" s="35"/>
      <c r="M153" s="178"/>
      <c r="N153" s="179"/>
      <c r="O153" s="67"/>
      <c r="P153" s="67"/>
      <c r="Q153" s="67"/>
      <c r="R153" s="67"/>
      <c r="S153" s="67"/>
      <c r="T153" s="68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143</v>
      </c>
      <c r="AU153" s="13" t="s">
        <v>76</v>
      </c>
    </row>
    <row r="154" spans="1:65" s="2" customFormat="1" ht="19.5">
      <c r="A154" s="30"/>
      <c r="B154" s="31"/>
      <c r="C154" s="32"/>
      <c r="D154" s="175" t="s">
        <v>145</v>
      </c>
      <c r="E154" s="32"/>
      <c r="F154" s="180" t="s">
        <v>201</v>
      </c>
      <c r="G154" s="32"/>
      <c r="H154" s="32"/>
      <c r="I154" s="177"/>
      <c r="J154" s="32"/>
      <c r="K154" s="32"/>
      <c r="L154" s="35"/>
      <c r="M154" s="178"/>
      <c r="N154" s="179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145</v>
      </c>
      <c r="AU154" s="13" t="s">
        <v>76</v>
      </c>
    </row>
    <row r="155" spans="1:65" s="2" customFormat="1" ht="19.5">
      <c r="A155" s="30"/>
      <c r="B155" s="31"/>
      <c r="C155" s="32"/>
      <c r="D155" s="175" t="s">
        <v>202</v>
      </c>
      <c r="E155" s="32"/>
      <c r="F155" s="180" t="s">
        <v>203</v>
      </c>
      <c r="G155" s="32"/>
      <c r="H155" s="32"/>
      <c r="I155" s="177"/>
      <c r="J155" s="32"/>
      <c r="K155" s="32"/>
      <c r="L155" s="35"/>
      <c r="M155" s="178"/>
      <c r="N155" s="179"/>
      <c r="O155" s="67"/>
      <c r="P155" s="67"/>
      <c r="Q155" s="67"/>
      <c r="R155" s="67"/>
      <c r="S155" s="67"/>
      <c r="T155" s="68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202</v>
      </c>
      <c r="AU155" s="13" t="s">
        <v>76</v>
      </c>
    </row>
    <row r="156" spans="1:65" s="2" customFormat="1" ht="14.45" customHeight="1">
      <c r="A156" s="30"/>
      <c r="B156" s="31"/>
      <c r="C156" s="161" t="s">
        <v>204</v>
      </c>
      <c r="D156" s="161" t="s">
        <v>136</v>
      </c>
      <c r="E156" s="162" t="s">
        <v>205</v>
      </c>
      <c r="F156" s="163" t="s">
        <v>206</v>
      </c>
      <c r="G156" s="164" t="s">
        <v>207</v>
      </c>
      <c r="H156" s="165">
        <v>18</v>
      </c>
      <c r="I156" s="166"/>
      <c r="J156" s="167">
        <f>ROUND(I156*H156,2)</f>
        <v>0</v>
      </c>
      <c r="K156" s="168"/>
      <c r="L156" s="35"/>
      <c r="M156" s="169" t="s">
        <v>1</v>
      </c>
      <c r="N156" s="170" t="s">
        <v>41</v>
      </c>
      <c r="O156" s="67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3" t="s">
        <v>140</v>
      </c>
      <c r="AT156" s="173" t="s">
        <v>136</v>
      </c>
      <c r="AU156" s="173" t="s">
        <v>76</v>
      </c>
      <c r="AY156" s="13" t="s">
        <v>141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3" t="s">
        <v>83</v>
      </c>
      <c r="BK156" s="174">
        <f>ROUND(I156*H156,2)</f>
        <v>0</v>
      </c>
      <c r="BL156" s="13" t="s">
        <v>140</v>
      </c>
      <c r="BM156" s="173" t="s">
        <v>208</v>
      </c>
    </row>
    <row r="157" spans="1:65" s="2" customFormat="1" ht="39">
      <c r="A157" s="30"/>
      <c r="B157" s="31"/>
      <c r="C157" s="32"/>
      <c r="D157" s="175" t="s">
        <v>143</v>
      </c>
      <c r="E157" s="32"/>
      <c r="F157" s="176" t="s">
        <v>209</v>
      </c>
      <c r="G157" s="32"/>
      <c r="H157" s="32"/>
      <c r="I157" s="177"/>
      <c r="J157" s="32"/>
      <c r="K157" s="32"/>
      <c r="L157" s="35"/>
      <c r="M157" s="178"/>
      <c r="N157" s="179"/>
      <c r="O157" s="67"/>
      <c r="P157" s="67"/>
      <c r="Q157" s="67"/>
      <c r="R157" s="67"/>
      <c r="S157" s="67"/>
      <c r="T157" s="68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143</v>
      </c>
      <c r="AU157" s="13" t="s">
        <v>76</v>
      </c>
    </row>
    <row r="158" spans="1:65" s="2" customFormat="1" ht="39">
      <c r="A158" s="30"/>
      <c r="B158" s="31"/>
      <c r="C158" s="32"/>
      <c r="D158" s="175" t="s">
        <v>145</v>
      </c>
      <c r="E158" s="32"/>
      <c r="F158" s="180" t="s">
        <v>210</v>
      </c>
      <c r="G158" s="32"/>
      <c r="H158" s="32"/>
      <c r="I158" s="177"/>
      <c r="J158" s="32"/>
      <c r="K158" s="32"/>
      <c r="L158" s="35"/>
      <c r="M158" s="178"/>
      <c r="N158" s="179"/>
      <c r="O158" s="67"/>
      <c r="P158" s="67"/>
      <c r="Q158" s="67"/>
      <c r="R158" s="67"/>
      <c r="S158" s="67"/>
      <c r="T158" s="68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145</v>
      </c>
      <c r="AU158" s="13" t="s">
        <v>76</v>
      </c>
    </row>
    <row r="159" spans="1:65" s="2" customFormat="1" ht="14.45" customHeight="1">
      <c r="A159" s="30"/>
      <c r="B159" s="31"/>
      <c r="C159" s="161" t="s">
        <v>211</v>
      </c>
      <c r="D159" s="161" t="s">
        <v>136</v>
      </c>
      <c r="E159" s="162" t="s">
        <v>212</v>
      </c>
      <c r="F159" s="163" t="s">
        <v>213</v>
      </c>
      <c r="G159" s="164" t="s">
        <v>207</v>
      </c>
      <c r="H159" s="165">
        <v>12</v>
      </c>
      <c r="I159" s="166"/>
      <c r="J159" s="167">
        <f>ROUND(I159*H159,2)</f>
        <v>0</v>
      </c>
      <c r="K159" s="168"/>
      <c r="L159" s="35"/>
      <c r="M159" s="169" t="s">
        <v>1</v>
      </c>
      <c r="N159" s="170" t="s">
        <v>41</v>
      </c>
      <c r="O159" s="67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3" t="s">
        <v>140</v>
      </c>
      <c r="AT159" s="173" t="s">
        <v>136</v>
      </c>
      <c r="AU159" s="173" t="s">
        <v>76</v>
      </c>
      <c r="AY159" s="13" t="s">
        <v>141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3" t="s">
        <v>83</v>
      </c>
      <c r="BK159" s="174">
        <f>ROUND(I159*H159,2)</f>
        <v>0</v>
      </c>
      <c r="BL159" s="13" t="s">
        <v>140</v>
      </c>
      <c r="BM159" s="173" t="s">
        <v>214</v>
      </c>
    </row>
    <row r="160" spans="1:65" s="2" customFormat="1" ht="29.25">
      <c r="A160" s="30"/>
      <c r="B160" s="31"/>
      <c r="C160" s="32"/>
      <c r="D160" s="175" t="s">
        <v>143</v>
      </c>
      <c r="E160" s="32"/>
      <c r="F160" s="176" t="s">
        <v>215</v>
      </c>
      <c r="G160" s="32"/>
      <c r="H160" s="32"/>
      <c r="I160" s="177"/>
      <c r="J160" s="32"/>
      <c r="K160" s="32"/>
      <c r="L160" s="35"/>
      <c r="M160" s="178"/>
      <c r="N160" s="179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143</v>
      </c>
      <c r="AU160" s="13" t="s">
        <v>76</v>
      </c>
    </row>
    <row r="161" spans="1:65" s="2" customFormat="1" ht="29.25">
      <c r="A161" s="30"/>
      <c r="B161" s="31"/>
      <c r="C161" s="32"/>
      <c r="D161" s="175" t="s">
        <v>145</v>
      </c>
      <c r="E161" s="32"/>
      <c r="F161" s="180" t="s">
        <v>216</v>
      </c>
      <c r="G161" s="32"/>
      <c r="H161" s="32"/>
      <c r="I161" s="177"/>
      <c r="J161" s="32"/>
      <c r="K161" s="32"/>
      <c r="L161" s="35"/>
      <c r="M161" s="178"/>
      <c r="N161" s="179"/>
      <c r="O161" s="67"/>
      <c r="P161" s="67"/>
      <c r="Q161" s="67"/>
      <c r="R161" s="67"/>
      <c r="S161" s="67"/>
      <c r="T161" s="68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145</v>
      </c>
      <c r="AU161" s="13" t="s">
        <v>76</v>
      </c>
    </row>
    <row r="162" spans="1:65" s="2" customFormat="1" ht="14.45" customHeight="1">
      <c r="A162" s="30"/>
      <c r="B162" s="31"/>
      <c r="C162" s="161" t="s">
        <v>217</v>
      </c>
      <c r="D162" s="161" t="s">
        <v>136</v>
      </c>
      <c r="E162" s="162" t="s">
        <v>218</v>
      </c>
      <c r="F162" s="163" t="s">
        <v>219</v>
      </c>
      <c r="G162" s="164" t="s">
        <v>186</v>
      </c>
      <c r="H162" s="165">
        <v>3730</v>
      </c>
      <c r="I162" s="166"/>
      <c r="J162" s="167">
        <f>ROUND(I162*H162,2)</f>
        <v>0</v>
      </c>
      <c r="K162" s="168"/>
      <c r="L162" s="35"/>
      <c r="M162" s="169" t="s">
        <v>1</v>
      </c>
      <c r="N162" s="170" t="s">
        <v>41</v>
      </c>
      <c r="O162" s="67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3" t="s">
        <v>140</v>
      </c>
      <c r="AT162" s="173" t="s">
        <v>136</v>
      </c>
      <c r="AU162" s="173" t="s">
        <v>76</v>
      </c>
      <c r="AY162" s="13" t="s">
        <v>141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3" t="s">
        <v>83</v>
      </c>
      <c r="BK162" s="174">
        <f>ROUND(I162*H162,2)</f>
        <v>0</v>
      </c>
      <c r="BL162" s="13" t="s">
        <v>140</v>
      </c>
      <c r="BM162" s="173" t="s">
        <v>220</v>
      </c>
    </row>
    <row r="163" spans="1:65" s="2" customFormat="1" ht="29.25">
      <c r="A163" s="30"/>
      <c r="B163" s="31"/>
      <c r="C163" s="32"/>
      <c r="D163" s="175" t="s">
        <v>143</v>
      </c>
      <c r="E163" s="32"/>
      <c r="F163" s="176" t="s">
        <v>221</v>
      </c>
      <c r="G163" s="32"/>
      <c r="H163" s="32"/>
      <c r="I163" s="177"/>
      <c r="J163" s="32"/>
      <c r="K163" s="32"/>
      <c r="L163" s="35"/>
      <c r="M163" s="178"/>
      <c r="N163" s="179"/>
      <c r="O163" s="67"/>
      <c r="P163" s="67"/>
      <c r="Q163" s="67"/>
      <c r="R163" s="67"/>
      <c r="S163" s="67"/>
      <c r="T163" s="68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3" t="s">
        <v>143</v>
      </c>
      <c r="AU163" s="13" t="s">
        <v>76</v>
      </c>
    </row>
    <row r="164" spans="1:65" s="2" customFormat="1" ht="29.25">
      <c r="A164" s="30"/>
      <c r="B164" s="31"/>
      <c r="C164" s="32"/>
      <c r="D164" s="175" t="s">
        <v>145</v>
      </c>
      <c r="E164" s="32"/>
      <c r="F164" s="180" t="s">
        <v>222</v>
      </c>
      <c r="G164" s="32"/>
      <c r="H164" s="32"/>
      <c r="I164" s="177"/>
      <c r="J164" s="32"/>
      <c r="K164" s="32"/>
      <c r="L164" s="35"/>
      <c r="M164" s="178"/>
      <c r="N164" s="179"/>
      <c r="O164" s="67"/>
      <c r="P164" s="67"/>
      <c r="Q164" s="67"/>
      <c r="R164" s="67"/>
      <c r="S164" s="67"/>
      <c r="T164" s="68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145</v>
      </c>
      <c r="AU164" s="13" t="s">
        <v>76</v>
      </c>
    </row>
    <row r="165" spans="1:65" s="10" customFormat="1" ht="11.25">
      <c r="B165" s="181"/>
      <c r="C165" s="182"/>
      <c r="D165" s="175" t="s">
        <v>147</v>
      </c>
      <c r="E165" s="183" t="s">
        <v>1</v>
      </c>
      <c r="F165" s="184" t="s">
        <v>223</v>
      </c>
      <c r="G165" s="182"/>
      <c r="H165" s="185">
        <v>3730</v>
      </c>
      <c r="I165" s="186"/>
      <c r="J165" s="182"/>
      <c r="K165" s="182"/>
      <c r="L165" s="187"/>
      <c r="M165" s="188"/>
      <c r="N165" s="189"/>
      <c r="O165" s="189"/>
      <c r="P165" s="189"/>
      <c r="Q165" s="189"/>
      <c r="R165" s="189"/>
      <c r="S165" s="189"/>
      <c r="T165" s="190"/>
      <c r="AT165" s="191" t="s">
        <v>147</v>
      </c>
      <c r="AU165" s="191" t="s">
        <v>76</v>
      </c>
      <c r="AV165" s="10" t="s">
        <v>85</v>
      </c>
      <c r="AW165" s="10" t="s">
        <v>32</v>
      </c>
      <c r="AX165" s="10" t="s">
        <v>76</v>
      </c>
      <c r="AY165" s="191" t="s">
        <v>141</v>
      </c>
    </row>
    <row r="166" spans="1:65" s="11" customFormat="1" ht="11.25">
      <c r="B166" s="192"/>
      <c r="C166" s="193"/>
      <c r="D166" s="175" t="s">
        <v>147</v>
      </c>
      <c r="E166" s="194" t="s">
        <v>1</v>
      </c>
      <c r="F166" s="195" t="s">
        <v>152</v>
      </c>
      <c r="G166" s="193"/>
      <c r="H166" s="196">
        <v>3730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147</v>
      </c>
      <c r="AU166" s="202" t="s">
        <v>76</v>
      </c>
      <c r="AV166" s="11" t="s">
        <v>140</v>
      </c>
      <c r="AW166" s="11" t="s">
        <v>32</v>
      </c>
      <c r="AX166" s="11" t="s">
        <v>83</v>
      </c>
      <c r="AY166" s="202" t="s">
        <v>141</v>
      </c>
    </row>
    <row r="167" spans="1:65" s="2" customFormat="1" ht="14.45" customHeight="1">
      <c r="A167" s="30"/>
      <c r="B167" s="31"/>
      <c r="C167" s="161" t="s">
        <v>224</v>
      </c>
      <c r="D167" s="161" t="s">
        <v>136</v>
      </c>
      <c r="E167" s="162" t="s">
        <v>225</v>
      </c>
      <c r="F167" s="163" t="s">
        <v>226</v>
      </c>
      <c r="G167" s="164" t="s">
        <v>186</v>
      </c>
      <c r="H167" s="165">
        <v>3730</v>
      </c>
      <c r="I167" s="166"/>
      <c r="J167" s="167">
        <f>ROUND(I167*H167,2)</f>
        <v>0</v>
      </c>
      <c r="K167" s="168"/>
      <c r="L167" s="35"/>
      <c r="M167" s="169" t="s">
        <v>1</v>
      </c>
      <c r="N167" s="170" t="s">
        <v>41</v>
      </c>
      <c r="O167" s="67"/>
      <c r="P167" s="171">
        <f>O167*H167</f>
        <v>0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3" t="s">
        <v>140</v>
      </c>
      <c r="AT167" s="173" t="s">
        <v>136</v>
      </c>
      <c r="AU167" s="173" t="s">
        <v>76</v>
      </c>
      <c r="AY167" s="13" t="s">
        <v>141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3" t="s">
        <v>83</v>
      </c>
      <c r="BK167" s="174">
        <f>ROUND(I167*H167,2)</f>
        <v>0</v>
      </c>
      <c r="BL167" s="13" t="s">
        <v>140</v>
      </c>
      <c r="BM167" s="173" t="s">
        <v>227</v>
      </c>
    </row>
    <row r="168" spans="1:65" s="2" customFormat="1" ht="29.25">
      <c r="A168" s="30"/>
      <c r="B168" s="31"/>
      <c r="C168" s="32"/>
      <c r="D168" s="175" t="s">
        <v>143</v>
      </c>
      <c r="E168" s="32"/>
      <c r="F168" s="176" t="s">
        <v>228</v>
      </c>
      <c r="G168" s="32"/>
      <c r="H168" s="32"/>
      <c r="I168" s="177"/>
      <c r="J168" s="32"/>
      <c r="K168" s="32"/>
      <c r="L168" s="35"/>
      <c r="M168" s="178"/>
      <c r="N168" s="179"/>
      <c r="O168" s="67"/>
      <c r="P168" s="67"/>
      <c r="Q168" s="67"/>
      <c r="R168" s="67"/>
      <c r="S168" s="67"/>
      <c r="T168" s="68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143</v>
      </c>
      <c r="AU168" s="13" t="s">
        <v>76</v>
      </c>
    </row>
    <row r="169" spans="1:65" s="2" customFormat="1" ht="29.25">
      <c r="A169" s="30"/>
      <c r="B169" s="31"/>
      <c r="C169" s="32"/>
      <c r="D169" s="175" t="s">
        <v>145</v>
      </c>
      <c r="E169" s="32"/>
      <c r="F169" s="180" t="s">
        <v>222</v>
      </c>
      <c r="G169" s="32"/>
      <c r="H169" s="32"/>
      <c r="I169" s="177"/>
      <c r="J169" s="32"/>
      <c r="K169" s="32"/>
      <c r="L169" s="35"/>
      <c r="M169" s="178"/>
      <c r="N169" s="179"/>
      <c r="O169" s="67"/>
      <c r="P169" s="67"/>
      <c r="Q169" s="67"/>
      <c r="R169" s="67"/>
      <c r="S169" s="67"/>
      <c r="T169" s="68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3" t="s">
        <v>145</v>
      </c>
      <c r="AU169" s="13" t="s">
        <v>76</v>
      </c>
    </row>
    <row r="170" spans="1:65" s="10" customFormat="1" ht="11.25">
      <c r="B170" s="181"/>
      <c r="C170" s="182"/>
      <c r="D170" s="175" t="s">
        <v>147</v>
      </c>
      <c r="E170" s="183" t="s">
        <v>1</v>
      </c>
      <c r="F170" s="184" t="s">
        <v>223</v>
      </c>
      <c r="G170" s="182"/>
      <c r="H170" s="185">
        <v>3730</v>
      </c>
      <c r="I170" s="186"/>
      <c r="J170" s="182"/>
      <c r="K170" s="182"/>
      <c r="L170" s="187"/>
      <c r="M170" s="188"/>
      <c r="N170" s="189"/>
      <c r="O170" s="189"/>
      <c r="P170" s="189"/>
      <c r="Q170" s="189"/>
      <c r="R170" s="189"/>
      <c r="S170" s="189"/>
      <c r="T170" s="190"/>
      <c r="AT170" s="191" t="s">
        <v>147</v>
      </c>
      <c r="AU170" s="191" t="s">
        <v>76</v>
      </c>
      <c r="AV170" s="10" t="s">
        <v>85</v>
      </c>
      <c r="AW170" s="10" t="s">
        <v>32</v>
      </c>
      <c r="AX170" s="10" t="s">
        <v>76</v>
      </c>
      <c r="AY170" s="191" t="s">
        <v>141</v>
      </c>
    </row>
    <row r="171" spans="1:65" s="11" customFormat="1" ht="11.25">
      <c r="B171" s="192"/>
      <c r="C171" s="193"/>
      <c r="D171" s="175" t="s">
        <v>147</v>
      </c>
      <c r="E171" s="194" t="s">
        <v>1</v>
      </c>
      <c r="F171" s="195" t="s">
        <v>152</v>
      </c>
      <c r="G171" s="193"/>
      <c r="H171" s="196">
        <v>3730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147</v>
      </c>
      <c r="AU171" s="202" t="s">
        <v>76</v>
      </c>
      <c r="AV171" s="11" t="s">
        <v>140</v>
      </c>
      <c r="AW171" s="11" t="s">
        <v>32</v>
      </c>
      <c r="AX171" s="11" t="s">
        <v>83</v>
      </c>
      <c r="AY171" s="202" t="s">
        <v>141</v>
      </c>
    </row>
    <row r="172" spans="1:65" s="2" customFormat="1" ht="14.45" customHeight="1">
      <c r="A172" s="30"/>
      <c r="B172" s="31"/>
      <c r="C172" s="161" t="s">
        <v>229</v>
      </c>
      <c r="D172" s="161" t="s">
        <v>136</v>
      </c>
      <c r="E172" s="162" t="s">
        <v>230</v>
      </c>
      <c r="F172" s="163" t="s">
        <v>231</v>
      </c>
      <c r="G172" s="164" t="s">
        <v>155</v>
      </c>
      <c r="H172" s="165">
        <v>116</v>
      </c>
      <c r="I172" s="166"/>
      <c r="J172" s="167">
        <f>ROUND(I172*H172,2)</f>
        <v>0</v>
      </c>
      <c r="K172" s="168"/>
      <c r="L172" s="35"/>
      <c r="M172" s="169" t="s">
        <v>1</v>
      </c>
      <c r="N172" s="170" t="s">
        <v>41</v>
      </c>
      <c r="O172" s="67"/>
      <c r="P172" s="171">
        <f>O172*H172</f>
        <v>0</v>
      </c>
      <c r="Q172" s="171">
        <v>0</v>
      </c>
      <c r="R172" s="171">
        <f>Q172*H172</f>
        <v>0</v>
      </c>
      <c r="S172" s="171">
        <v>0</v>
      </c>
      <c r="T172" s="17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3" t="s">
        <v>140</v>
      </c>
      <c r="AT172" s="173" t="s">
        <v>136</v>
      </c>
      <c r="AU172" s="173" t="s">
        <v>76</v>
      </c>
      <c r="AY172" s="13" t="s">
        <v>141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3" t="s">
        <v>83</v>
      </c>
      <c r="BK172" s="174">
        <f>ROUND(I172*H172,2)</f>
        <v>0</v>
      </c>
      <c r="BL172" s="13" t="s">
        <v>140</v>
      </c>
      <c r="BM172" s="173" t="s">
        <v>232</v>
      </c>
    </row>
    <row r="173" spans="1:65" s="2" customFormat="1" ht="29.25">
      <c r="A173" s="30"/>
      <c r="B173" s="31"/>
      <c r="C173" s="32"/>
      <c r="D173" s="175" t="s">
        <v>143</v>
      </c>
      <c r="E173" s="32"/>
      <c r="F173" s="176" t="s">
        <v>233</v>
      </c>
      <c r="G173" s="32"/>
      <c r="H173" s="32"/>
      <c r="I173" s="177"/>
      <c r="J173" s="32"/>
      <c r="K173" s="32"/>
      <c r="L173" s="35"/>
      <c r="M173" s="178"/>
      <c r="N173" s="179"/>
      <c r="O173" s="67"/>
      <c r="P173" s="67"/>
      <c r="Q173" s="67"/>
      <c r="R173" s="67"/>
      <c r="S173" s="67"/>
      <c r="T173" s="68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143</v>
      </c>
      <c r="AU173" s="13" t="s">
        <v>76</v>
      </c>
    </row>
    <row r="174" spans="1:65" s="2" customFormat="1" ht="29.25">
      <c r="A174" s="30"/>
      <c r="B174" s="31"/>
      <c r="C174" s="32"/>
      <c r="D174" s="175" t="s">
        <v>145</v>
      </c>
      <c r="E174" s="32"/>
      <c r="F174" s="180" t="s">
        <v>234</v>
      </c>
      <c r="G174" s="32"/>
      <c r="H174" s="32"/>
      <c r="I174" s="177"/>
      <c r="J174" s="32"/>
      <c r="K174" s="32"/>
      <c r="L174" s="35"/>
      <c r="M174" s="178"/>
      <c r="N174" s="179"/>
      <c r="O174" s="67"/>
      <c r="P174" s="67"/>
      <c r="Q174" s="67"/>
      <c r="R174" s="67"/>
      <c r="S174" s="67"/>
      <c r="T174" s="68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145</v>
      </c>
      <c r="AU174" s="13" t="s">
        <v>76</v>
      </c>
    </row>
    <row r="175" spans="1:65" s="10" customFormat="1" ht="11.25">
      <c r="B175" s="181"/>
      <c r="C175" s="182"/>
      <c r="D175" s="175" t="s">
        <v>147</v>
      </c>
      <c r="E175" s="183" t="s">
        <v>1</v>
      </c>
      <c r="F175" s="184" t="s">
        <v>235</v>
      </c>
      <c r="G175" s="182"/>
      <c r="H175" s="185">
        <v>34.5</v>
      </c>
      <c r="I175" s="186"/>
      <c r="J175" s="182"/>
      <c r="K175" s="182"/>
      <c r="L175" s="187"/>
      <c r="M175" s="188"/>
      <c r="N175" s="189"/>
      <c r="O175" s="189"/>
      <c r="P175" s="189"/>
      <c r="Q175" s="189"/>
      <c r="R175" s="189"/>
      <c r="S175" s="189"/>
      <c r="T175" s="190"/>
      <c r="AT175" s="191" t="s">
        <v>147</v>
      </c>
      <c r="AU175" s="191" t="s">
        <v>76</v>
      </c>
      <c r="AV175" s="10" t="s">
        <v>85</v>
      </c>
      <c r="AW175" s="10" t="s">
        <v>32</v>
      </c>
      <c r="AX175" s="10" t="s">
        <v>76</v>
      </c>
      <c r="AY175" s="191" t="s">
        <v>141</v>
      </c>
    </row>
    <row r="176" spans="1:65" s="10" customFormat="1" ht="11.25">
      <c r="B176" s="181"/>
      <c r="C176" s="182"/>
      <c r="D176" s="175" t="s">
        <v>147</v>
      </c>
      <c r="E176" s="183" t="s">
        <v>1</v>
      </c>
      <c r="F176" s="184" t="s">
        <v>236</v>
      </c>
      <c r="G176" s="182"/>
      <c r="H176" s="185">
        <v>33</v>
      </c>
      <c r="I176" s="186"/>
      <c r="J176" s="182"/>
      <c r="K176" s="182"/>
      <c r="L176" s="187"/>
      <c r="M176" s="188"/>
      <c r="N176" s="189"/>
      <c r="O176" s="189"/>
      <c r="P176" s="189"/>
      <c r="Q176" s="189"/>
      <c r="R176" s="189"/>
      <c r="S176" s="189"/>
      <c r="T176" s="190"/>
      <c r="AT176" s="191" t="s">
        <v>147</v>
      </c>
      <c r="AU176" s="191" t="s">
        <v>76</v>
      </c>
      <c r="AV176" s="10" t="s">
        <v>85</v>
      </c>
      <c r="AW176" s="10" t="s">
        <v>32</v>
      </c>
      <c r="AX176" s="10" t="s">
        <v>76</v>
      </c>
      <c r="AY176" s="191" t="s">
        <v>141</v>
      </c>
    </row>
    <row r="177" spans="1:65" s="10" customFormat="1" ht="11.25">
      <c r="B177" s="181"/>
      <c r="C177" s="182"/>
      <c r="D177" s="175" t="s">
        <v>147</v>
      </c>
      <c r="E177" s="183" t="s">
        <v>1</v>
      </c>
      <c r="F177" s="184" t="s">
        <v>237</v>
      </c>
      <c r="G177" s="182"/>
      <c r="H177" s="185">
        <v>45</v>
      </c>
      <c r="I177" s="186"/>
      <c r="J177" s="182"/>
      <c r="K177" s="182"/>
      <c r="L177" s="187"/>
      <c r="M177" s="188"/>
      <c r="N177" s="189"/>
      <c r="O177" s="189"/>
      <c r="P177" s="189"/>
      <c r="Q177" s="189"/>
      <c r="R177" s="189"/>
      <c r="S177" s="189"/>
      <c r="T177" s="190"/>
      <c r="AT177" s="191" t="s">
        <v>147</v>
      </c>
      <c r="AU177" s="191" t="s">
        <v>76</v>
      </c>
      <c r="AV177" s="10" t="s">
        <v>85</v>
      </c>
      <c r="AW177" s="10" t="s">
        <v>32</v>
      </c>
      <c r="AX177" s="10" t="s">
        <v>76</v>
      </c>
      <c r="AY177" s="191" t="s">
        <v>141</v>
      </c>
    </row>
    <row r="178" spans="1:65" s="10" customFormat="1" ht="11.25">
      <c r="B178" s="181"/>
      <c r="C178" s="182"/>
      <c r="D178" s="175" t="s">
        <v>147</v>
      </c>
      <c r="E178" s="183" t="s">
        <v>1</v>
      </c>
      <c r="F178" s="184" t="s">
        <v>238</v>
      </c>
      <c r="G178" s="182"/>
      <c r="H178" s="185">
        <v>3.5</v>
      </c>
      <c r="I178" s="186"/>
      <c r="J178" s="182"/>
      <c r="K178" s="182"/>
      <c r="L178" s="187"/>
      <c r="M178" s="188"/>
      <c r="N178" s="189"/>
      <c r="O178" s="189"/>
      <c r="P178" s="189"/>
      <c r="Q178" s="189"/>
      <c r="R178" s="189"/>
      <c r="S178" s="189"/>
      <c r="T178" s="190"/>
      <c r="AT178" s="191" t="s">
        <v>147</v>
      </c>
      <c r="AU178" s="191" t="s">
        <v>76</v>
      </c>
      <c r="AV178" s="10" t="s">
        <v>85</v>
      </c>
      <c r="AW178" s="10" t="s">
        <v>32</v>
      </c>
      <c r="AX178" s="10" t="s">
        <v>76</v>
      </c>
      <c r="AY178" s="191" t="s">
        <v>141</v>
      </c>
    </row>
    <row r="179" spans="1:65" s="11" customFormat="1" ht="11.25">
      <c r="B179" s="192"/>
      <c r="C179" s="193"/>
      <c r="D179" s="175" t="s">
        <v>147</v>
      </c>
      <c r="E179" s="194" t="s">
        <v>1</v>
      </c>
      <c r="F179" s="195" t="s">
        <v>152</v>
      </c>
      <c r="G179" s="193"/>
      <c r="H179" s="196">
        <v>116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147</v>
      </c>
      <c r="AU179" s="202" t="s">
        <v>76</v>
      </c>
      <c r="AV179" s="11" t="s">
        <v>140</v>
      </c>
      <c r="AW179" s="11" t="s">
        <v>32</v>
      </c>
      <c r="AX179" s="11" t="s">
        <v>83</v>
      </c>
      <c r="AY179" s="202" t="s">
        <v>141</v>
      </c>
    </row>
    <row r="180" spans="1:65" s="2" customFormat="1" ht="14.45" customHeight="1">
      <c r="A180" s="30"/>
      <c r="B180" s="31"/>
      <c r="C180" s="161" t="s">
        <v>239</v>
      </c>
      <c r="D180" s="161" t="s">
        <v>136</v>
      </c>
      <c r="E180" s="162" t="s">
        <v>240</v>
      </c>
      <c r="F180" s="163" t="s">
        <v>241</v>
      </c>
      <c r="G180" s="164" t="s">
        <v>155</v>
      </c>
      <c r="H180" s="165">
        <v>13.6</v>
      </c>
      <c r="I180" s="166"/>
      <c r="J180" s="167">
        <f>ROUND(I180*H180,2)</f>
        <v>0</v>
      </c>
      <c r="K180" s="168"/>
      <c r="L180" s="35"/>
      <c r="M180" s="169" t="s">
        <v>1</v>
      </c>
      <c r="N180" s="170" t="s">
        <v>41</v>
      </c>
      <c r="O180" s="67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3" t="s">
        <v>140</v>
      </c>
      <c r="AT180" s="173" t="s">
        <v>136</v>
      </c>
      <c r="AU180" s="173" t="s">
        <v>76</v>
      </c>
      <c r="AY180" s="13" t="s">
        <v>141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3" t="s">
        <v>83</v>
      </c>
      <c r="BK180" s="174">
        <f>ROUND(I180*H180,2)</f>
        <v>0</v>
      </c>
      <c r="BL180" s="13" t="s">
        <v>140</v>
      </c>
      <c r="BM180" s="173" t="s">
        <v>242</v>
      </c>
    </row>
    <row r="181" spans="1:65" s="2" customFormat="1" ht="29.25">
      <c r="A181" s="30"/>
      <c r="B181" s="31"/>
      <c r="C181" s="32"/>
      <c r="D181" s="175" t="s">
        <v>143</v>
      </c>
      <c r="E181" s="32"/>
      <c r="F181" s="176" t="s">
        <v>243</v>
      </c>
      <c r="G181" s="32"/>
      <c r="H181" s="32"/>
      <c r="I181" s="177"/>
      <c r="J181" s="32"/>
      <c r="K181" s="32"/>
      <c r="L181" s="35"/>
      <c r="M181" s="178"/>
      <c r="N181" s="179"/>
      <c r="O181" s="67"/>
      <c r="P181" s="67"/>
      <c r="Q181" s="67"/>
      <c r="R181" s="67"/>
      <c r="S181" s="67"/>
      <c r="T181" s="68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3" t="s">
        <v>143</v>
      </c>
      <c r="AU181" s="13" t="s">
        <v>76</v>
      </c>
    </row>
    <row r="182" spans="1:65" s="2" customFormat="1" ht="29.25">
      <c r="A182" s="30"/>
      <c r="B182" s="31"/>
      <c r="C182" s="32"/>
      <c r="D182" s="175" t="s">
        <v>145</v>
      </c>
      <c r="E182" s="32"/>
      <c r="F182" s="180" t="s">
        <v>244</v>
      </c>
      <c r="G182" s="32"/>
      <c r="H182" s="32"/>
      <c r="I182" s="177"/>
      <c r="J182" s="32"/>
      <c r="K182" s="32"/>
      <c r="L182" s="35"/>
      <c r="M182" s="178"/>
      <c r="N182" s="179"/>
      <c r="O182" s="67"/>
      <c r="P182" s="67"/>
      <c r="Q182" s="67"/>
      <c r="R182" s="67"/>
      <c r="S182" s="67"/>
      <c r="T182" s="68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145</v>
      </c>
      <c r="AU182" s="13" t="s">
        <v>76</v>
      </c>
    </row>
    <row r="183" spans="1:65" s="10" customFormat="1" ht="11.25">
      <c r="B183" s="181"/>
      <c r="C183" s="182"/>
      <c r="D183" s="175" t="s">
        <v>147</v>
      </c>
      <c r="E183" s="183" t="s">
        <v>1</v>
      </c>
      <c r="F183" s="184" t="s">
        <v>245</v>
      </c>
      <c r="G183" s="182"/>
      <c r="H183" s="185">
        <v>13.6</v>
      </c>
      <c r="I183" s="186"/>
      <c r="J183" s="182"/>
      <c r="K183" s="182"/>
      <c r="L183" s="187"/>
      <c r="M183" s="188"/>
      <c r="N183" s="189"/>
      <c r="O183" s="189"/>
      <c r="P183" s="189"/>
      <c r="Q183" s="189"/>
      <c r="R183" s="189"/>
      <c r="S183" s="189"/>
      <c r="T183" s="190"/>
      <c r="AT183" s="191" t="s">
        <v>147</v>
      </c>
      <c r="AU183" s="191" t="s">
        <v>76</v>
      </c>
      <c r="AV183" s="10" t="s">
        <v>85</v>
      </c>
      <c r="AW183" s="10" t="s">
        <v>32</v>
      </c>
      <c r="AX183" s="10" t="s">
        <v>83</v>
      </c>
      <c r="AY183" s="191" t="s">
        <v>141</v>
      </c>
    </row>
    <row r="184" spans="1:65" s="2" customFormat="1" ht="14.45" customHeight="1">
      <c r="A184" s="30"/>
      <c r="B184" s="31"/>
      <c r="C184" s="161" t="s">
        <v>8</v>
      </c>
      <c r="D184" s="161" t="s">
        <v>136</v>
      </c>
      <c r="E184" s="162" t="s">
        <v>246</v>
      </c>
      <c r="F184" s="163" t="s">
        <v>247</v>
      </c>
      <c r="G184" s="164" t="s">
        <v>193</v>
      </c>
      <c r="H184" s="165">
        <v>12</v>
      </c>
      <c r="I184" s="166"/>
      <c r="J184" s="167">
        <f>ROUND(I184*H184,2)</f>
        <v>0</v>
      </c>
      <c r="K184" s="168"/>
      <c r="L184" s="35"/>
      <c r="M184" s="169" t="s">
        <v>1</v>
      </c>
      <c r="N184" s="170" t="s">
        <v>41</v>
      </c>
      <c r="O184" s="67"/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3" t="s">
        <v>140</v>
      </c>
      <c r="AT184" s="173" t="s">
        <v>136</v>
      </c>
      <c r="AU184" s="173" t="s">
        <v>76</v>
      </c>
      <c r="AY184" s="13" t="s">
        <v>141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3" t="s">
        <v>83</v>
      </c>
      <c r="BK184" s="174">
        <f>ROUND(I184*H184,2)</f>
        <v>0</v>
      </c>
      <c r="BL184" s="13" t="s">
        <v>140</v>
      </c>
      <c r="BM184" s="173" t="s">
        <v>248</v>
      </c>
    </row>
    <row r="185" spans="1:65" s="2" customFormat="1" ht="48.75">
      <c r="A185" s="30"/>
      <c r="B185" s="31"/>
      <c r="C185" s="32"/>
      <c r="D185" s="175" t="s">
        <v>143</v>
      </c>
      <c r="E185" s="32"/>
      <c r="F185" s="176" t="s">
        <v>249</v>
      </c>
      <c r="G185" s="32"/>
      <c r="H185" s="32"/>
      <c r="I185" s="177"/>
      <c r="J185" s="32"/>
      <c r="K185" s="32"/>
      <c r="L185" s="35"/>
      <c r="M185" s="178"/>
      <c r="N185" s="179"/>
      <c r="O185" s="67"/>
      <c r="P185" s="67"/>
      <c r="Q185" s="67"/>
      <c r="R185" s="67"/>
      <c r="S185" s="67"/>
      <c r="T185" s="68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143</v>
      </c>
      <c r="AU185" s="13" t="s">
        <v>76</v>
      </c>
    </row>
    <row r="186" spans="1:65" s="2" customFormat="1" ht="48.75">
      <c r="A186" s="30"/>
      <c r="B186" s="31"/>
      <c r="C186" s="32"/>
      <c r="D186" s="175" t="s">
        <v>145</v>
      </c>
      <c r="E186" s="32"/>
      <c r="F186" s="180" t="s">
        <v>250</v>
      </c>
      <c r="G186" s="32"/>
      <c r="H186" s="32"/>
      <c r="I186" s="177"/>
      <c r="J186" s="32"/>
      <c r="K186" s="32"/>
      <c r="L186" s="35"/>
      <c r="M186" s="178"/>
      <c r="N186" s="179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145</v>
      </c>
      <c r="AU186" s="13" t="s">
        <v>76</v>
      </c>
    </row>
    <row r="187" spans="1:65" s="2" customFormat="1" ht="19.5">
      <c r="A187" s="30"/>
      <c r="B187" s="31"/>
      <c r="C187" s="32"/>
      <c r="D187" s="175" t="s">
        <v>202</v>
      </c>
      <c r="E187" s="32"/>
      <c r="F187" s="180" t="s">
        <v>251</v>
      </c>
      <c r="G187" s="32"/>
      <c r="H187" s="32"/>
      <c r="I187" s="177"/>
      <c r="J187" s="32"/>
      <c r="K187" s="32"/>
      <c r="L187" s="35"/>
      <c r="M187" s="178"/>
      <c r="N187" s="179"/>
      <c r="O187" s="67"/>
      <c r="P187" s="67"/>
      <c r="Q187" s="67"/>
      <c r="R187" s="67"/>
      <c r="S187" s="67"/>
      <c r="T187" s="68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3" t="s">
        <v>202</v>
      </c>
      <c r="AU187" s="13" t="s">
        <v>76</v>
      </c>
    </row>
    <row r="188" spans="1:65" s="2" customFormat="1" ht="14.45" customHeight="1">
      <c r="A188" s="30"/>
      <c r="B188" s="31"/>
      <c r="C188" s="161" t="s">
        <v>252</v>
      </c>
      <c r="D188" s="161" t="s">
        <v>136</v>
      </c>
      <c r="E188" s="162" t="s">
        <v>253</v>
      </c>
      <c r="F188" s="163" t="s">
        <v>254</v>
      </c>
      <c r="G188" s="164" t="s">
        <v>255</v>
      </c>
      <c r="H188" s="165">
        <v>7674</v>
      </c>
      <c r="I188" s="166"/>
      <c r="J188" s="167">
        <f>ROUND(I188*H188,2)</f>
        <v>0</v>
      </c>
      <c r="K188" s="168"/>
      <c r="L188" s="35"/>
      <c r="M188" s="169" t="s">
        <v>1</v>
      </c>
      <c r="N188" s="170" t="s">
        <v>41</v>
      </c>
      <c r="O188" s="67"/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3" t="s">
        <v>140</v>
      </c>
      <c r="AT188" s="173" t="s">
        <v>136</v>
      </c>
      <c r="AU188" s="173" t="s">
        <v>76</v>
      </c>
      <c r="AY188" s="13" t="s">
        <v>141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3" t="s">
        <v>83</v>
      </c>
      <c r="BK188" s="174">
        <f>ROUND(I188*H188,2)</f>
        <v>0</v>
      </c>
      <c r="BL188" s="13" t="s">
        <v>140</v>
      </c>
      <c r="BM188" s="173" t="s">
        <v>256</v>
      </c>
    </row>
    <row r="189" spans="1:65" s="2" customFormat="1" ht="29.25">
      <c r="A189" s="30"/>
      <c r="B189" s="31"/>
      <c r="C189" s="32"/>
      <c r="D189" s="175" t="s">
        <v>143</v>
      </c>
      <c r="E189" s="32"/>
      <c r="F189" s="176" t="s">
        <v>257</v>
      </c>
      <c r="G189" s="32"/>
      <c r="H189" s="32"/>
      <c r="I189" s="177"/>
      <c r="J189" s="32"/>
      <c r="K189" s="32"/>
      <c r="L189" s="35"/>
      <c r="M189" s="178"/>
      <c r="N189" s="179"/>
      <c r="O189" s="67"/>
      <c r="P189" s="67"/>
      <c r="Q189" s="67"/>
      <c r="R189" s="67"/>
      <c r="S189" s="67"/>
      <c r="T189" s="68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3" t="s">
        <v>143</v>
      </c>
      <c r="AU189" s="13" t="s">
        <v>76</v>
      </c>
    </row>
    <row r="190" spans="1:65" s="2" customFormat="1" ht="29.25">
      <c r="A190" s="30"/>
      <c r="B190" s="31"/>
      <c r="C190" s="32"/>
      <c r="D190" s="175" t="s">
        <v>145</v>
      </c>
      <c r="E190" s="32"/>
      <c r="F190" s="180" t="s">
        <v>258</v>
      </c>
      <c r="G190" s="32"/>
      <c r="H190" s="32"/>
      <c r="I190" s="177"/>
      <c r="J190" s="32"/>
      <c r="K190" s="32"/>
      <c r="L190" s="35"/>
      <c r="M190" s="178"/>
      <c r="N190" s="179"/>
      <c r="O190" s="67"/>
      <c r="P190" s="67"/>
      <c r="Q190" s="67"/>
      <c r="R190" s="67"/>
      <c r="S190" s="67"/>
      <c r="T190" s="68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3" t="s">
        <v>145</v>
      </c>
      <c r="AU190" s="13" t="s">
        <v>76</v>
      </c>
    </row>
    <row r="191" spans="1:65" s="10" customFormat="1" ht="11.25">
      <c r="B191" s="181"/>
      <c r="C191" s="182"/>
      <c r="D191" s="175" t="s">
        <v>147</v>
      </c>
      <c r="E191" s="183" t="s">
        <v>1</v>
      </c>
      <c r="F191" s="184" t="s">
        <v>259</v>
      </c>
      <c r="G191" s="182"/>
      <c r="H191" s="185">
        <v>7674</v>
      </c>
      <c r="I191" s="186"/>
      <c r="J191" s="182"/>
      <c r="K191" s="182"/>
      <c r="L191" s="187"/>
      <c r="M191" s="188"/>
      <c r="N191" s="189"/>
      <c r="O191" s="189"/>
      <c r="P191" s="189"/>
      <c r="Q191" s="189"/>
      <c r="R191" s="189"/>
      <c r="S191" s="189"/>
      <c r="T191" s="190"/>
      <c r="AT191" s="191" t="s">
        <v>147</v>
      </c>
      <c r="AU191" s="191" t="s">
        <v>76</v>
      </c>
      <c r="AV191" s="10" t="s">
        <v>85</v>
      </c>
      <c r="AW191" s="10" t="s">
        <v>32</v>
      </c>
      <c r="AX191" s="10" t="s">
        <v>83</v>
      </c>
      <c r="AY191" s="191" t="s">
        <v>141</v>
      </c>
    </row>
    <row r="192" spans="1:65" s="2" customFormat="1" ht="14.45" customHeight="1">
      <c r="A192" s="30"/>
      <c r="B192" s="31"/>
      <c r="C192" s="203" t="s">
        <v>260</v>
      </c>
      <c r="D192" s="203" t="s">
        <v>176</v>
      </c>
      <c r="E192" s="204" t="s">
        <v>261</v>
      </c>
      <c r="F192" s="205" t="s">
        <v>262</v>
      </c>
      <c r="G192" s="206" t="s">
        <v>193</v>
      </c>
      <c r="H192" s="207">
        <v>15348</v>
      </c>
      <c r="I192" s="208"/>
      <c r="J192" s="209">
        <f>ROUND(I192*H192,2)</f>
        <v>0</v>
      </c>
      <c r="K192" s="210"/>
      <c r="L192" s="211"/>
      <c r="M192" s="212" t="s">
        <v>1</v>
      </c>
      <c r="N192" s="213" t="s">
        <v>41</v>
      </c>
      <c r="O192" s="67"/>
      <c r="P192" s="171">
        <f>O192*H192</f>
        <v>0</v>
      </c>
      <c r="Q192" s="171">
        <v>1.23E-3</v>
      </c>
      <c r="R192" s="171">
        <f>Q192*H192</f>
        <v>18.878039999999999</v>
      </c>
      <c r="S192" s="171">
        <v>0</v>
      </c>
      <c r="T192" s="17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3" t="s">
        <v>194</v>
      </c>
      <c r="AT192" s="173" t="s">
        <v>176</v>
      </c>
      <c r="AU192" s="173" t="s">
        <v>76</v>
      </c>
      <c r="AY192" s="13" t="s">
        <v>141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3" t="s">
        <v>83</v>
      </c>
      <c r="BK192" s="174">
        <f>ROUND(I192*H192,2)</f>
        <v>0</v>
      </c>
      <c r="BL192" s="13" t="s">
        <v>140</v>
      </c>
      <c r="BM192" s="173" t="s">
        <v>263</v>
      </c>
    </row>
    <row r="193" spans="1:65" s="2" customFormat="1" ht="11.25">
      <c r="A193" s="30"/>
      <c r="B193" s="31"/>
      <c r="C193" s="32"/>
      <c r="D193" s="175" t="s">
        <v>143</v>
      </c>
      <c r="E193" s="32"/>
      <c r="F193" s="176" t="s">
        <v>262</v>
      </c>
      <c r="G193" s="32"/>
      <c r="H193" s="32"/>
      <c r="I193" s="177"/>
      <c r="J193" s="32"/>
      <c r="K193" s="32"/>
      <c r="L193" s="35"/>
      <c r="M193" s="178"/>
      <c r="N193" s="179"/>
      <c r="O193" s="67"/>
      <c r="P193" s="67"/>
      <c r="Q193" s="67"/>
      <c r="R193" s="67"/>
      <c r="S193" s="67"/>
      <c r="T193" s="68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3" t="s">
        <v>143</v>
      </c>
      <c r="AU193" s="13" t="s">
        <v>76</v>
      </c>
    </row>
    <row r="194" spans="1:65" s="10" customFormat="1" ht="11.25">
      <c r="B194" s="181"/>
      <c r="C194" s="182"/>
      <c r="D194" s="175" t="s">
        <v>147</v>
      </c>
      <c r="E194" s="183" t="s">
        <v>1</v>
      </c>
      <c r="F194" s="184" t="s">
        <v>264</v>
      </c>
      <c r="G194" s="182"/>
      <c r="H194" s="185">
        <v>15348</v>
      </c>
      <c r="I194" s="186"/>
      <c r="J194" s="182"/>
      <c r="K194" s="182"/>
      <c r="L194" s="187"/>
      <c r="M194" s="188"/>
      <c r="N194" s="189"/>
      <c r="O194" s="189"/>
      <c r="P194" s="189"/>
      <c r="Q194" s="189"/>
      <c r="R194" s="189"/>
      <c r="S194" s="189"/>
      <c r="T194" s="190"/>
      <c r="AT194" s="191" t="s">
        <v>147</v>
      </c>
      <c r="AU194" s="191" t="s">
        <v>76</v>
      </c>
      <c r="AV194" s="10" t="s">
        <v>85</v>
      </c>
      <c r="AW194" s="10" t="s">
        <v>32</v>
      </c>
      <c r="AX194" s="10" t="s">
        <v>83</v>
      </c>
      <c r="AY194" s="191" t="s">
        <v>141</v>
      </c>
    </row>
    <row r="195" spans="1:65" s="2" customFormat="1" ht="14.45" customHeight="1">
      <c r="A195" s="30"/>
      <c r="B195" s="31"/>
      <c r="C195" s="161" t="s">
        <v>265</v>
      </c>
      <c r="D195" s="161" t="s">
        <v>136</v>
      </c>
      <c r="E195" s="162" t="s">
        <v>266</v>
      </c>
      <c r="F195" s="163" t="s">
        <v>267</v>
      </c>
      <c r="G195" s="164" t="s">
        <v>163</v>
      </c>
      <c r="H195" s="165">
        <v>1.865</v>
      </c>
      <c r="I195" s="166"/>
      <c r="J195" s="167">
        <f>ROUND(I195*H195,2)</f>
        <v>0</v>
      </c>
      <c r="K195" s="168"/>
      <c r="L195" s="35"/>
      <c r="M195" s="169" t="s">
        <v>1</v>
      </c>
      <c r="N195" s="170" t="s">
        <v>41</v>
      </c>
      <c r="O195" s="67"/>
      <c r="P195" s="171">
        <f>O195*H195</f>
        <v>0</v>
      </c>
      <c r="Q195" s="171">
        <v>0</v>
      </c>
      <c r="R195" s="171">
        <f>Q195*H195</f>
        <v>0</v>
      </c>
      <c r="S195" s="171">
        <v>0</v>
      </c>
      <c r="T195" s="17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3" t="s">
        <v>140</v>
      </c>
      <c r="AT195" s="173" t="s">
        <v>136</v>
      </c>
      <c r="AU195" s="173" t="s">
        <v>76</v>
      </c>
      <c r="AY195" s="13" t="s">
        <v>141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13" t="s">
        <v>83</v>
      </c>
      <c r="BK195" s="174">
        <f>ROUND(I195*H195,2)</f>
        <v>0</v>
      </c>
      <c r="BL195" s="13" t="s">
        <v>140</v>
      </c>
      <c r="BM195" s="173" t="s">
        <v>268</v>
      </c>
    </row>
    <row r="196" spans="1:65" s="2" customFormat="1" ht="39">
      <c r="A196" s="30"/>
      <c r="B196" s="31"/>
      <c r="C196" s="32"/>
      <c r="D196" s="175" t="s">
        <v>143</v>
      </c>
      <c r="E196" s="32"/>
      <c r="F196" s="176" t="s">
        <v>269</v>
      </c>
      <c r="G196" s="32"/>
      <c r="H196" s="32"/>
      <c r="I196" s="177"/>
      <c r="J196" s="32"/>
      <c r="K196" s="32"/>
      <c r="L196" s="35"/>
      <c r="M196" s="178"/>
      <c r="N196" s="179"/>
      <c r="O196" s="67"/>
      <c r="P196" s="67"/>
      <c r="Q196" s="67"/>
      <c r="R196" s="67"/>
      <c r="S196" s="67"/>
      <c r="T196" s="68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3" t="s">
        <v>143</v>
      </c>
      <c r="AU196" s="13" t="s">
        <v>76</v>
      </c>
    </row>
    <row r="197" spans="1:65" s="2" customFormat="1" ht="48.75">
      <c r="A197" s="30"/>
      <c r="B197" s="31"/>
      <c r="C197" s="32"/>
      <c r="D197" s="175" t="s">
        <v>145</v>
      </c>
      <c r="E197" s="32"/>
      <c r="F197" s="180" t="s">
        <v>270</v>
      </c>
      <c r="G197" s="32"/>
      <c r="H197" s="32"/>
      <c r="I197" s="177"/>
      <c r="J197" s="32"/>
      <c r="K197" s="32"/>
      <c r="L197" s="35"/>
      <c r="M197" s="178"/>
      <c r="N197" s="179"/>
      <c r="O197" s="67"/>
      <c r="P197" s="67"/>
      <c r="Q197" s="67"/>
      <c r="R197" s="67"/>
      <c r="S197" s="67"/>
      <c r="T197" s="68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145</v>
      </c>
      <c r="AU197" s="13" t="s">
        <v>76</v>
      </c>
    </row>
    <row r="198" spans="1:65" s="2" customFormat="1" ht="19.5">
      <c r="A198" s="30"/>
      <c r="B198" s="31"/>
      <c r="C198" s="32"/>
      <c r="D198" s="175" t="s">
        <v>202</v>
      </c>
      <c r="E198" s="32"/>
      <c r="F198" s="180" t="s">
        <v>271</v>
      </c>
      <c r="G198" s="32"/>
      <c r="H198" s="32"/>
      <c r="I198" s="177"/>
      <c r="J198" s="32"/>
      <c r="K198" s="32"/>
      <c r="L198" s="35"/>
      <c r="M198" s="178"/>
      <c r="N198" s="179"/>
      <c r="O198" s="67"/>
      <c r="P198" s="67"/>
      <c r="Q198" s="67"/>
      <c r="R198" s="67"/>
      <c r="S198" s="67"/>
      <c r="T198" s="68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202</v>
      </c>
      <c r="AU198" s="13" t="s">
        <v>76</v>
      </c>
    </row>
    <row r="199" spans="1:65" s="2" customFormat="1" ht="14.45" customHeight="1">
      <c r="A199" s="30"/>
      <c r="B199" s="31"/>
      <c r="C199" s="161" t="s">
        <v>272</v>
      </c>
      <c r="D199" s="161" t="s">
        <v>136</v>
      </c>
      <c r="E199" s="162" t="s">
        <v>273</v>
      </c>
      <c r="F199" s="163" t="s">
        <v>274</v>
      </c>
      <c r="G199" s="164" t="s">
        <v>193</v>
      </c>
      <c r="H199" s="165">
        <v>6</v>
      </c>
      <c r="I199" s="166"/>
      <c r="J199" s="167">
        <f>ROUND(I199*H199,2)</f>
        <v>0</v>
      </c>
      <c r="K199" s="168"/>
      <c r="L199" s="35"/>
      <c r="M199" s="169" t="s">
        <v>1</v>
      </c>
      <c r="N199" s="170" t="s">
        <v>41</v>
      </c>
      <c r="O199" s="67"/>
      <c r="P199" s="171">
        <f>O199*H199</f>
        <v>0</v>
      </c>
      <c r="Q199" s="171">
        <v>0</v>
      </c>
      <c r="R199" s="171">
        <f>Q199*H199</f>
        <v>0</v>
      </c>
      <c r="S199" s="171">
        <v>0</v>
      </c>
      <c r="T199" s="17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3" t="s">
        <v>140</v>
      </c>
      <c r="AT199" s="173" t="s">
        <v>136</v>
      </c>
      <c r="AU199" s="173" t="s">
        <v>76</v>
      </c>
      <c r="AY199" s="13" t="s">
        <v>141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3" t="s">
        <v>83</v>
      </c>
      <c r="BK199" s="174">
        <f>ROUND(I199*H199,2)</f>
        <v>0</v>
      </c>
      <c r="BL199" s="13" t="s">
        <v>140</v>
      </c>
      <c r="BM199" s="173" t="s">
        <v>275</v>
      </c>
    </row>
    <row r="200" spans="1:65" s="2" customFormat="1" ht="29.25">
      <c r="A200" s="30"/>
      <c r="B200" s="31"/>
      <c r="C200" s="32"/>
      <c r="D200" s="175" t="s">
        <v>143</v>
      </c>
      <c r="E200" s="32"/>
      <c r="F200" s="176" t="s">
        <v>276</v>
      </c>
      <c r="G200" s="32"/>
      <c r="H200" s="32"/>
      <c r="I200" s="177"/>
      <c r="J200" s="32"/>
      <c r="K200" s="32"/>
      <c r="L200" s="35"/>
      <c r="M200" s="178"/>
      <c r="N200" s="179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143</v>
      </c>
      <c r="AU200" s="13" t="s">
        <v>76</v>
      </c>
    </row>
    <row r="201" spans="1:65" s="2" customFormat="1" ht="29.25">
      <c r="A201" s="30"/>
      <c r="B201" s="31"/>
      <c r="C201" s="32"/>
      <c r="D201" s="175" t="s">
        <v>145</v>
      </c>
      <c r="E201" s="32"/>
      <c r="F201" s="180" t="s">
        <v>277</v>
      </c>
      <c r="G201" s="32"/>
      <c r="H201" s="32"/>
      <c r="I201" s="177"/>
      <c r="J201" s="32"/>
      <c r="K201" s="32"/>
      <c r="L201" s="35"/>
      <c r="M201" s="178"/>
      <c r="N201" s="179"/>
      <c r="O201" s="67"/>
      <c r="P201" s="67"/>
      <c r="Q201" s="67"/>
      <c r="R201" s="67"/>
      <c r="S201" s="67"/>
      <c r="T201" s="68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3" t="s">
        <v>145</v>
      </c>
      <c r="AU201" s="13" t="s">
        <v>76</v>
      </c>
    </row>
    <row r="202" spans="1:65" s="2" customFormat="1" ht="14.45" customHeight="1">
      <c r="A202" s="30"/>
      <c r="B202" s="31"/>
      <c r="C202" s="161" t="s">
        <v>278</v>
      </c>
      <c r="D202" s="161" t="s">
        <v>136</v>
      </c>
      <c r="E202" s="162" t="s">
        <v>279</v>
      </c>
      <c r="F202" s="163" t="s">
        <v>280</v>
      </c>
      <c r="G202" s="164" t="s">
        <v>179</v>
      </c>
      <c r="H202" s="165">
        <v>2406.1320000000001</v>
      </c>
      <c r="I202" s="166"/>
      <c r="J202" s="167">
        <f>ROUND(I202*H202,2)</f>
        <v>0</v>
      </c>
      <c r="K202" s="168"/>
      <c r="L202" s="35"/>
      <c r="M202" s="169" t="s">
        <v>1</v>
      </c>
      <c r="N202" s="170" t="s">
        <v>41</v>
      </c>
      <c r="O202" s="67"/>
      <c r="P202" s="171">
        <f>O202*H202</f>
        <v>0</v>
      </c>
      <c r="Q202" s="171">
        <v>0</v>
      </c>
      <c r="R202" s="171">
        <f>Q202*H202</f>
        <v>0</v>
      </c>
      <c r="S202" s="171">
        <v>0</v>
      </c>
      <c r="T202" s="17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3" t="s">
        <v>140</v>
      </c>
      <c r="AT202" s="173" t="s">
        <v>136</v>
      </c>
      <c r="AU202" s="173" t="s">
        <v>76</v>
      </c>
      <c r="AY202" s="13" t="s">
        <v>141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3" t="s">
        <v>83</v>
      </c>
      <c r="BK202" s="174">
        <f>ROUND(I202*H202,2)</f>
        <v>0</v>
      </c>
      <c r="BL202" s="13" t="s">
        <v>140</v>
      </c>
      <c r="BM202" s="173" t="s">
        <v>281</v>
      </c>
    </row>
    <row r="203" spans="1:65" s="2" customFormat="1" ht="29.25">
      <c r="A203" s="30"/>
      <c r="B203" s="31"/>
      <c r="C203" s="32"/>
      <c r="D203" s="175" t="s">
        <v>143</v>
      </c>
      <c r="E203" s="32"/>
      <c r="F203" s="176" t="s">
        <v>282</v>
      </c>
      <c r="G203" s="32"/>
      <c r="H203" s="32"/>
      <c r="I203" s="177"/>
      <c r="J203" s="32"/>
      <c r="K203" s="32"/>
      <c r="L203" s="35"/>
      <c r="M203" s="178"/>
      <c r="N203" s="179"/>
      <c r="O203" s="67"/>
      <c r="P203" s="67"/>
      <c r="Q203" s="67"/>
      <c r="R203" s="67"/>
      <c r="S203" s="67"/>
      <c r="T203" s="68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143</v>
      </c>
      <c r="AU203" s="13" t="s">
        <v>76</v>
      </c>
    </row>
    <row r="204" spans="1:65" s="2" customFormat="1" ht="29.25">
      <c r="A204" s="30"/>
      <c r="B204" s="31"/>
      <c r="C204" s="32"/>
      <c r="D204" s="175" t="s">
        <v>145</v>
      </c>
      <c r="E204" s="32"/>
      <c r="F204" s="180" t="s">
        <v>283</v>
      </c>
      <c r="G204" s="32"/>
      <c r="H204" s="32"/>
      <c r="I204" s="177"/>
      <c r="J204" s="32"/>
      <c r="K204" s="32"/>
      <c r="L204" s="35"/>
      <c r="M204" s="178"/>
      <c r="N204" s="179"/>
      <c r="O204" s="67"/>
      <c r="P204" s="67"/>
      <c r="Q204" s="67"/>
      <c r="R204" s="67"/>
      <c r="S204" s="67"/>
      <c r="T204" s="68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145</v>
      </c>
      <c r="AU204" s="13" t="s">
        <v>76</v>
      </c>
    </row>
    <row r="205" spans="1:65" s="10" customFormat="1" ht="11.25">
      <c r="B205" s="181"/>
      <c r="C205" s="182"/>
      <c r="D205" s="175" t="s">
        <v>147</v>
      </c>
      <c r="E205" s="183" t="s">
        <v>1</v>
      </c>
      <c r="F205" s="184" t="s">
        <v>284</v>
      </c>
      <c r="G205" s="182"/>
      <c r="H205" s="185">
        <v>2406.1320000000001</v>
      </c>
      <c r="I205" s="186"/>
      <c r="J205" s="182"/>
      <c r="K205" s="182"/>
      <c r="L205" s="187"/>
      <c r="M205" s="188"/>
      <c r="N205" s="189"/>
      <c r="O205" s="189"/>
      <c r="P205" s="189"/>
      <c r="Q205" s="189"/>
      <c r="R205" s="189"/>
      <c r="S205" s="189"/>
      <c r="T205" s="190"/>
      <c r="AT205" s="191" t="s">
        <v>147</v>
      </c>
      <c r="AU205" s="191" t="s">
        <v>76</v>
      </c>
      <c r="AV205" s="10" t="s">
        <v>85</v>
      </c>
      <c r="AW205" s="10" t="s">
        <v>32</v>
      </c>
      <c r="AX205" s="10" t="s">
        <v>83</v>
      </c>
      <c r="AY205" s="191" t="s">
        <v>141</v>
      </c>
    </row>
    <row r="206" spans="1:65" s="2" customFormat="1" ht="14.45" customHeight="1">
      <c r="A206" s="30"/>
      <c r="B206" s="31"/>
      <c r="C206" s="161" t="s">
        <v>7</v>
      </c>
      <c r="D206" s="161" t="s">
        <v>136</v>
      </c>
      <c r="E206" s="162" t="s">
        <v>285</v>
      </c>
      <c r="F206" s="163" t="s">
        <v>286</v>
      </c>
      <c r="G206" s="164" t="s">
        <v>179</v>
      </c>
      <c r="H206" s="165">
        <v>1.08</v>
      </c>
      <c r="I206" s="166"/>
      <c r="J206" s="167">
        <f>ROUND(I206*H206,2)</f>
        <v>0</v>
      </c>
      <c r="K206" s="168"/>
      <c r="L206" s="35"/>
      <c r="M206" s="169" t="s">
        <v>1</v>
      </c>
      <c r="N206" s="170" t="s">
        <v>41</v>
      </c>
      <c r="O206" s="67"/>
      <c r="P206" s="171">
        <f>O206*H206</f>
        <v>0</v>
      </c>
      <c r="Q206" s="171">
        <v>0</v>
      </c>
      <c r="R206" s="171">
        <f>Q206*H206</f>
        <v>0</v>
      </c>
      <c r="S206" s="171">
        <v>0</v>
      </c>
      <c r="T206" s="17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3" t="s">
        <v>287</v>
      </c>
      <c r="AT206" s="173" t="s">
        <v>136</v>
      </c>
      <c r="AU206" s="173" t="s">
        <v>76</v>
      </c>
      <c r="AY206" s="13" t="s">
        <v>141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3" t="s">
        <v>83</v>
      </c>
      <c r="BK206" s="174">
        <f>ROUND(I206*H206,2)</f>
        <v>0</v>
      </c>
      <c r="BL206" s="13" t="s">
        <v>287</v>
      </c>
      <c r="BM206" s="173" t="s">
        <v>288</v>
      </c>
    </row>
    <row r="207" spans="1:65" s="2" customFormat="1" ht="29.25">
      <c r="A207" s="30"/>
      <c r="B207" s="31"/>
      <c r="C207" s="32"/>
      <c r="D207" s="175" t="s">
        <v>143</v>
      </c>
      <c r="E207" s="32"/>
      <c r="F207" s="176" t="s">
        <v>289</v>
      </c>
      <c r="G207" s="32"/>
      <c r="H207" s="32"/>
      <c r="I207" s="177"/>
      <c r="J207" s="32"/>
      <c r="K207" s="32"/>
      <c r="L207" s="35"/>
      <c r="M207" s="178"/>
      <c r="N207" s="179"/>
      <c r="O207" s="67"/>
      <c r="P207" s="67"/>
      <c r="Q207" s="67"/>
      <c r="R207" s="67"/>
      <c r="S207" s="67"/>
      <c r="T207" s="68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143</v>
      </c>
      <c r="AU207" s="13" t="s">
        <v>76</v>
      </c>
    </row>
    <row r="208" spans="1:65" s="2" customFormat="1" ht="29.25">
      <c r="A208" s="30"/>
      <c r="B208" s="31"/>
      <c r="C208" s="32"/>
      <c r="D208" s="175" t="s">
        <v>145</v>
      </c>
      <c r="E208" s="32"/>
      <c r="F208" s="180" t="s">
        <v>290</v>
      </c>
      <c r="G208" s="32"/>
      <c r="H208" s="32"/>
      <c r="I208" s="177"/>
      <c r="J208" s="32"/>
      <c r="K208" s="32"/>
      <c r="L208" s="35"/>
      <c r="M208" s="178"/>
      <c r="N208" s="179"/>
      <c r="O208" s="67"/>
      <c r="P208" s="67"/>
      <c r="Q208" s="67"/>
      <c r="R208" s="67"/>
      <c r="S208" s="67"/>
      <c r="T208" s="68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3" t="s">
        <v>145</v>
      </c>
      <c r="AU208" s="13" t="s">
        <v>76</v>
      </c>
    </row>
    <row r="209" spans="1:65" s="10" customFormat="1" ht="11.25">
      <c r="B209" s="181"/>
      <c r="C209" s="182"/>
      <c r="D209" s="175" t="s">
        <v>147</v>
      </c>
      <c r="E209" s="183" t="s">
        <v>1</v>
      </c>
      <c r="F209" s="184" t="s">
        <v>291</v>
      </c>
      <c r="G209" s="182"/>
      <c r="H209" s="185">
        <v>1.08</v>
      </c>
      <c r="I209" s="186"/>
      <c r="J209" s="182"/>
      <c r="K209" s="182"/>
      <c r="L209" s="187"/>
      <c r="M209" s="188"/>
      <c r="N209" s="189"/>
      <c r="O209" s="189"/>
      <c r="P209" s="189"/>
      <c r="Q209" s="189"/>
      <c r="R209" s="189"/>
      <c r="S209" s="189"/>
      <c r="T209" s="190"/>
      <c r="AT209" s="191" t="s">
        <v>147</v>
      </c>
      <c r="AU209" s="191" t="s">
        <v>76</v>
      </c>
      <c r="AV209" s="10" t="s">
        <v>85</v>
      </c>
      <c r="AW209" s="10" t="s">
        <v>32</v>
      </c>
      <c r="AX209" s="10" t="s">
        <v>83</v>
      </c>
      <c r="AY209" s="191" t="s">
        <v>141</v>
      </c>
    </row>
    <row r="210" spans="1:65" s="2" customFormat="1" ht="14.45" customHeight="1">
      <c r="A210" s="30"/>
      <c r="B210" s="31"/>
      <c r="C210" s="161" t="s">
        <v>292</v>
      </c>
      <c r="D210" s="161" t="s">
        <v>136</v>
      </c>
      <c r="E210" s="162" t="s">
        <v>293</v>
      </c>
      <c r="F210" s="163" t="s">
        <v>294</v>
      </c>
      <c r="G210" s="164" t="s">
        <v>179</v>
      </c>
      <c r="H210" s="165">
        <v>0.03</v>
      </c>
      <c r="I210" s="166"/>
      <c r="J210" s="167">
        <f>ROUND(I210*H210,2)</f>
        <v>0</v>
      </c>
      <c r="K210" s="168"/>
      <c r="L210" s="35"/>
      <c r="M210" s="169" t="s">
        <v>1</v>
      </c>
      <c r="N210" s="170" t="s">
        <v>41</v>
      </c>
      <c r="O210" s="67"/>
      <c r="P210" s="171">
        <f>O210*H210</f>
        <v>0</v>
      </c>
      <c r="Q210" s="171">
        <v>0</v>
      </c>
      <c r="R210" s="171">
        <f>Q210*H210</f>
        <v>0</v>
      </c>
      <c r="S210" s="171">
        <v>0</v>
      </c>
      <c r="T210" s="17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3" t="s">
        <v>287</v>
      </c>
      <c r="AT210" s="173" t="s">
        <v>136</v>
      </c>
      <c r="AU210" s="173" t="s">
        <v>76</v>
      </c>
      <c r="AY210" s="13" t="s">
        <v>141</v>
      </c>
      <c r="BE210" s="174">
        <f>IF(N210="základní",J210,0)</f>
        <v>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13" t="s">
        <v>83</v>
      </c>
      <c r="BK210" s="174">
        <f>ROUND(I210*H210,2)</f>
        <v>0</v>
      </c>
      <c r="BL210" s="13" t="s">
        <v>287</v>
      </c>
      <c r="BM210" s="173" t="s">
        <v>295</v>
      </c>
    </row>
    <row r="211" spans="1:65" s="2" customFormat="1" ht="29.25">
      <c r="A211" s="30"/>
      <c r="B211" s="31"/>
      <c r="C211" s="32"/>
      <c r="D211" s="175" t="s">
        <v>143</v>
      </c>
      <c r="E211" s="32"/>
      <c r="F211" s="176" t="s">
        <v>296</v>
      </c>
      <c r="G211" s="32"/>
      <c r="H211" s="32"/>
      <c r="I211" s="177"/>
      <c r="J211" s="32"/>
      <c r="K211" s="32"/>
      <c r="L211" s="35"/>
      <c r="M211" s="178"/>
      <c r="N211" s="179"/>
      <c r="O211" s="67"/>
      <c r="P211" s="67"/>
      <c r="Q211" s="67"/>
      <c r="R211" s="67"/>
      <c r="S211" s="67"/>
      <c r="T211" s="68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143</v>
      </c>
      <c r="AU211" s="13" t="s">
        <v>76</v>
      </c>
    </row>
    <row r="212" spans="1:65" s="2" customFormat="1" ht="29.25">
      <c r="A212" s="30"/>
      <c r="B212" s="31"/>
      <c r="C212" s="32"/>
      <c r="D212" s="175" t="s">
        <v>145</v>
      </c>
      <c r="E212" s="32"/>
      <c r="F212" s="180" t="s">
        <v>290</v>
      </c>
      <c r="G212" s="32"/>
      <c r="H212" s="32"/>
      <c r="I212" s="177"/>
      <c r="J212" s="32"/>
      <c r="K212" s="32"/>
      <c r="L212" s="35"/>
      <c r="M212" s="178"/>
      <c r="N212" s="179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145</v>
      </c>
      <c r="AU212" s="13" t="s">
        <v>76</v>
      </c>
    </row>
    <row r="213" spans="1:65" s="2" customFormat="1" ht="24.2" customHeight="1">
      <c r="A213" s="30"/>
      <c r="B213" s="31"/>
      <c r="C213" s="161" t="s">
        <v>297</v>
      </c>
      <c r="D213" s="161" t="s">
        <v>136</v>
      </c>
      <c r="E213" s="162" t="s">
        <v>298</v>
      </c>
      <c r="F213" s="163" t="s">
        <v>299</v>
      </c>
      <c r="G213" s="164" t="s">
        <v>179</v>
      </c>
      <c r="H213" s="165">
        <v>1904.3150000000001</v>
      </c>
      <c r="I213" s="166"/>
      <c r="J213" s="167">
        <f>ROUND(I213*H213,2)</f>
        <v>0</v>
      </c>
      <c r="K213" s="168"/>
      <c r="L213" s="35"/>
      <c r="M213" s="169" t="s">
        <v>1</v>
      </c>
      <c r="N213" s="170" t="s">
        <v>41</v>
      </c>
      <c r="O213" s="67"/>
      <c r="P213" s="171">
        <f>O213*H213</f>
        <v>0</v>
      </c>
      <c r="Q213" s="171">
        <v>0</v>
      </c>
      <c r="R213" s="171">
        <f>Q213*H213</f>
        <v>0</v>
      </c>
      <c r="S213" s="171">
        <v>0</v>
      </c>
      <c r="T213" s="17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3" t="s">
        <v>287</v>
      </c>
      <c r="AT213" s="173" t="s">
        <v>136</v>
      </c>
      <c r="AU213" s="173" t="s">
        <v>76</v>
      </c>
      <c r="AY213" s="13" t="s">
        <v>141</v>
      </c>
      <c r="BE213" s="174">
        <f>IF(N213="základní",J213,0)</f>
        <v>0</v>
      </c>
      <c r="BF213" s="174">
        <f>IF(N213="snížená",J213,0)</f>
        <v>0</v>
      </c>
      <c r="BG213" s="174">
        <f>IF(N213="zákl. přenesená",J213,0)</f>
        <v>0</v>
      </c>
      <c r="BH213" s="174">
        <f>IF(N213="sníž. přenesená",J213,0)</f>
        <v>0</v>
      </c>
      <c r="BI213" s="174">
        <f>IF(N213="nulová",J213,0)</f>
        <v>0</v>
      </c>
      <c r="BJ213" s="13" t="s">
        <v>83</v>
      </c>
      <c r="BK213" s="174">
        <f>ROUND(I213*H213,2)</f>
        <v>0</v>
      </c>
      <c r="BL213" s="13" t="s">
        <v>287</v>
      </c>
      <c r="BM213" s="173" t="s">
        <v>300</v>
      </c>
    </row>
    <row r="214" spans="1:65" s="2" customFormat="1" ht="68.25">
      <c r="A214" s="30"/>
      <c r="B214" s="31"/>
      <c r="C214" s="32"/>
      <c r="D214" s="175" t="s">
        <v>143</v>
      </c>
      <c r="E214" s="32"/>
      <c r="F214" s="176" t="s">
        <v>301</v>
      </c>
      <c r="G214" s="32"/>
      <c r="H214" s="32"/>
      <c r="I214" s="177"/>
      <c r="J214" s="32"/>
      <c r="K214" s="32"/>
      <c r="L214" s="35"/>
      <c r="M214" s="178"/>
      <c r="N214" s="179"/>
      <c r="O214" s="67"/>
      <c r="P214" s="67"/>
      <c r="Q214" s="67"/>
      <c r="R214" s="67"/>
      <c r="S214" s="67"/>
      <c r="T214" s="68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143</v>
      </c>
      <c r="AU214" s="13" t="s">
        <v>76</v>
      </c>
    </row>
    <row r="215" spans="1:65" s="2" customFormat="1" ht="58.5">
      <c r="A215" s="30"/>
      <c r="B215" s="31"/>
      <c r="C215" s="32"/>
      <c r="D215" s="175" t="s">
        <v>145</v>
      </c>
      <c r="E215" s="32"/>
      <c r="F215" s="180" t="s">
        <v>302</v>
      </c>
      <c r="G215" s="32"/>
      <c r="H215" s="32"/>
      <c r="I215" s="177"/>
      <c r="J215" s="32"/>
      <c r="K215" s="32"/>
      <c r="L215" s="35"/>
      <c r="M215" s="178"/>
      <c r="N215" s="179"/>
      <c r="O215" s="67"/>
      <c r="P215" s="67"/>
      <c r="Q215" s="67"/>
      <c r="R215" s="67"/>
      <c r="S215" s="67"/>
      <c r="T215" s="68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145</v>
      </c>
      <c r="AU215" s="13" t="s">
        <v>76</v>
      </c>
    </row>
    <row r="216" spans="1:65" s="10" customFormat="1" ht="11.25">
      <c r="B216" s="181"/>
      <c r="C216" s="182"/>
      <c r="D216" s="175" t="s">
        <v>147</v>
      </c>
      <c r="E216" s="183" t="s">
        <v>1</v>
      </c>
      <c r="F216" s="184" t="s">
        <v>303</v>
      </c>
      <c r="G216" s="182"/>
      <c r="H216" s="185">
        <v>1904.3150000000001</v>
      </c>
      <c r="I216" s="186"/>
      <c r="J216" s="182"/>
      <c r="K216" s="182"/>
      <c r="L216" s="187"/>
      <c r="M216" s="188"/>
      <c r="N216" s="189"/>
      <c r="O216" s="189"/>
      <c r="P216" s="189"/>
      <c r="Q216" s="189"/>
      <c r="R216" s="189"/>
      <c r="S216" s="189"/>
      <c r="T216" s="190"/>
      <c r="AT216" s="191" t="s">
        <v>147</v>
      </c>
      <c r="AU216" s="191" t="s">
        <v>76</v>
      </c>
      <c r="AV216" s="10" t="s">
        <v>85</v>
      </c>
      <c r="AW216" s="10" t="s">
        <v>32</v>
      </c>
      <c r="AX216" s="10" t="s">
        <v>83</v>
      </c>
      <c r="AY216" s="191" t="s">
        <v>141</v>
      </c>
    </row>
    <row r="217" spans="1:65" s="2" customFormat="1" ht="24.2" customHeight="1">
      <c r="A217" s="30"/>
      <c r="B217" s="31"/>
      <c r="C217" s="161" t="s">
        <v>304</v>
      </c>
      <c r="D217" s="161" t="s">
        <v>136</v>
      </c>
      <c r="E217" s="162" t="s">
        <v>305</v>
      </c>
      <c r="F217" s="163" t="s">
        <v>306</v>
      </c>
      <c r="G217" s="164" t="s">
        <v>179</v>
      </c>
      <c r="H217" s="165">
        <v>2406.1320000000001</v>
      </c>
      <c r="I217" s="166"/>
      <c r="J217" s="167">
        <f>ROUND(I217*H217,2)</f>
        <v>0</v>
      </c>
      <c r="K217" s="168"/>
      <c r="L217" s="35"/>
      <c r="M217" s="169" t="s">
        <v>1</v>
      </c>
      <c r="N217" s="170" t="s">
        <v>41</v>
      </c>
      <c r="O217" s="67"/>
      <c r="P217" s="171">
        <f>O217*H217</f>
        <v>0</v>
      </c>
      <c r="Q217" s="171">
        <v>0</v>
      </c>
      <c r="R217" s="171">
        <f>Q217*H217</f>
        <v>0</v>
      </c>
      <c r="S217" s="171">
        <v>0</v>
      </c>
      <c r="T217" s="172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73" t="s">
        <v>287</v>
      </c>
      <c r="AT217" s="173" t="s">
        <v>136</v>
      </c>
      <c r="AU217" s="173" t="s">
        <v>76</v>
      </c>
      <c r="AY217" s="13" t="s">
        <v>141</v>
      </c>
      <c r="BE217" s="174">
        <f>IF(N217="základní",J217,0)</f>
        <v>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3" t="s">
        <v>83</v>
      </c>
      <c r="BK217" s="174">
        <f>ROUND(I217*H217,2)</f>
        <v>0</v>
      </c>
      <c r="BL217" s="13" t="s">
        <v>287</v>
      </c>
      <c r="BM217" s="173" t="s">
        <v>307</v>
      </c>
    </row>
    <row r="218" spans="1:65" s="2" customFormat="1" ht="68.25">
      <c r="A218" s="30"/>
      <c r="B218" s="31"/>
      <c r="C218" s="32"/>
      <c r="D218" s="175" t="s">
        <v>143</v>
      </c>
      <c r="E218" s="32"/>
      <c r="F218" s="176" t="s">
        <v>308</v>
      </c>
      <c r="G218" s="32"/>
      <c r="H218" s="32"/>
      <c r="I218" s="177"/>
      <c r="J218" s="32"/>
      <c r="K218" s="32"/>
      <c r="L218" s="35"/>
      <c r="M218" s="178"/>
      <c r="N218" s="179"/>
      <c r="O218" s="67"/>
      <c r="P218" s="67"/>
      <c r="Q218" s="67"/>
      <c r="R218" s="67"/>
      <c r="S218" s="67"/>
      <c r="T218" s="68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143</v>
      </c>
      <c r="AU218" s="13" t="s">
        <v>76</v>
      </c>
    </row>
    <row r="219" spans="1:65" s="2" customFormat="1" ht="58.5">
      <c r="A219" s="30"/>
      <c r="B219" s="31"/>
      <c r="C219" s="32"/>
      <c r="D219" s="175" t="s">
        <v>145</v>
      </c>
      <c r="E219" s="32"/>
      <c r="F219" s="180" t="s">
        <v>302</v>
      </c>
      <c r="G219" s="32"/>
      <c r="H219" s="32"/>
      <c r="I219" s="177"/>
      <c r="J219" s="32"/>
      <c r="K219" s="32"/>
      <c r="L219" s="35"/>
      <c r="M219" s="178"/>
      <c r="N219" s="179"/>
      <c r="O219" s="67"/>
      <c r="P219" s="67"/>
      <c r="Q219" s="67"/>
      <c r="R219" s="67"/>
      <c r="S219" s="67"/>
      <c r="T219" s="68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145</v>
      </c>
      <c r="AU219" s="13" t="s">
        <v>76</v>
      </c>
    </row>
    <row r="220" spans="1:65" s="10" customFormat="1" ht="11.25">
      <c r="B220" s="181"/>
      <c r="C220" s="182"/>
      <c r="D220" s="175" t="s">
        <v>147</v>
      </c>
      <c r="E220" s="183" t="s">
        <v>1</v>
      </c>
      <c r="F220" s="184" t="s">
        <v>284</v>
      </c>
      <c r="G220" s="182"/>
      <c r="H220" s="185">
        <v>2406.1320000000001</v>
      </c>
      <c r="I220" s="186"/>
      <c r="J220" s="182"/>
      <c r="K220" s="182"/>
      <c r="L220" s="187"/>
      <c r="M220" s="188"/>
      <c r="N220" s="189"/>
      <c r="O220" s="189"/>
      <c r="P220" s="189"/>
      <c r="Q220" s="189"/>
      <c r="R220" s="189"/>
      <c r="S220" s="189"/>
      <c r="T220" s="190"/>
      <c r="AT220" s="191" t="s">
        <v>147</v>
      </c>
      <c r="AU220" s="191" t="s">
        <v>76</v>
      </c>
      <c r="AV220" s="10" t="s">
        <v>85</v>
      </c>
      <c r="AW220" s="10" t="s">
        <v>32</v>
      </c>
      <c r="AX220" s="10" t="s">
        <v>83</v>
      </c>
      <c r="AY220" s="191" t="s">
        <v>141</v>
      </c>
    </row>
    <row r="221" spans="1:65" s="2" customFormat="1" ht="37.9" customHeight="1">
      <c r="A221" s="30"/>
      <c r="B221" s="31"/>
      <c r="C221" s="161" t="s">
        <v>309</v>
      </c>
      <c r="D221" s="161" t="s">
        <v>136</v>
      </c>
      <c r="E221" s="162" t="s">
        <v>310</v>
      </c>
      <c r="F221" s="163" t="s">
        <v>311</v>
      </c>
      <c r="G221" s="164" t="s">
        <v>179</v>
      </c>
      <c r="H221" s="165">
        <v>10.83</v>
      </c>
      <c r="I221" s="166"/>
      <c r="J221" s="167">
        <f>ROUND(I221*H221,2)</f>
        <v>0</v>
      </c>
      <c r="K221" s="168"/>
      <c r="L221" s="35"/>
      <c r="M221" s="169" t="s">
        <v>1</v>
      </c>
      <c r="N221" s="170" t="s">
        <v>41</v>
      </c>
      <c r="O221" s="67"/>
      <c r="P221" s="171">
        <f>O221*H221</f>
        <v>0</v>
      </c>
      <c r="Q221" s="171">
        <v>0</v>
      </c>
      <c r="R221" s="171">
        <f>Q221*H221</f>
        <v>0</v>
      </c>
      <c r="S221" s="171">
        <v>0</v>
      </c>
      <c r="T221" s="172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73" t="s">
        <v>287</v>
      </c>
      <c r="AT221" s="173" t="s">
        <v>136</v>
      </c>
      <c r="AU221" s="173" t="s">
        <v>76</v>
      </c>
      <c r="AY221" s="13" t="s">
        <v>141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3" t="s">
        <v>83</v>
      </c>
      <c r="BK221" s="174">
        <f>ROUND(I221*H221,2)</f>
        <v>0</v>
      </c>
      <c r="BL221" s="13" t="s">
        <v>287</v>
      </c>
      <c r="BM221" s="173" t="s">
        <v>312</v>
      </c>
    </row>
    <row r="222" spans="1:65" s="2" customFormat="1" ht="68.25">
      <c r="A222" s="30"/>
      <c r="B222" s="31"/>
      <c r="C222" s="32"/>
      <c r="D222" s="175" t="s">
        <v>143</v>
      </c>
      <c r="E222" s="32"/>
      <c r="F222" s="176" t="s">
        <v>313</v>
      </c>
      <c r="G222" s="32"/>
      <c r="H222" s="32"/>
      <c r="I222" s="177"/>
      <c r="J222" s="32"/>
      <c r="K222" s="32"/>
      <c r="L222" s="35"/>
      <c r="M222" s="178"/>
      <c r="N222" s="179"/>
      <c r="O222" s="67"/>
      <c r="P222" s="67"/>
      <c r="Q222" s="67"/>
      <c r="R222" s="67"/>
      <c r="S222" s="67"/>
      <c r="T222" s="68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143</v>
      </c>
      <c r="AU222" s="13" t="s">
        <v>76</v>
      </c>
    </row>
    <row r="223" spans="1:65" s="2" customFormat="1" ht="58.5">
      <c r="A223" s="30"/>
      <c r="B223" s="31"/>
      <c r="C223" s="32"/>
      <c r="D223" s="175" t="s">
        <v>145</v>
      </c>
      <c r="E223" s="32"/>
      <c r="F223" s="180" t="s">
        <v>302</v>
      </c>
      <c r="G223" s="32"/>
      <c r="H223" s="32"/>
      <c r="I223" s="177"/>
      <c r="J223" s="32"/>
      <c r="K223" s="32"/>
      <c r="L223" s="35"/>
      <c r="M223" s="178"/>
      <c r="N223" s="179"/>
      <c r="O223" s="67"/>
      <c r="P223" s="67"/>
      <c r="Q223" s="67"/>
      <c r="R223" s="67"/>
      <c r="S223" s="67"/>
      <c r="T223" s="68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145</v>
      </c>
      <c r="AU223" s="13" t="s">
        <v>76</v>
      </c>
    </row>
    <row r="224" spans="1:65" s="10" customFormat="1" ht="11.25">
      <c r="B224" s="181"/>
      <c r="C224" s="182"/>
      <c r="D224" s="175" t="s">
        <v>147</v>
      </c>
      <c r="E224" s="183" t="s">
        <v>1</v>
      </c>
      <c r="F224" s="184" t="s">
        <v>314</v>
      </c>
      <c r="G224" s="182"/>
      <c r="H224" s="185">
        <v>10.83</v>
      </c>
      <c r="I224" s="186"/>
      <c r="J224" s="182"/>
      <c r="K224" s="182"/>
      <c r="L224" s="187"/>
      <c r="M224" s="188"/>
      <c r="N224" s="189"/>
      <c r="O224" s="189"/>
      <c r="P224" s="189"/>
      <c r="Q224" s="189"/>
      <c r="R224" s="189"/>
      <c r="S224" s="189"/>
      <c r="T224" s="190"/>
      <c r="AT224" s="191" t="s">
        <v>147</v>
      </c>
      <c r="AU224" s="191" t="s">
        <v>76</v>
      </c>
      <c r="AV224" s="10" t="s">
        <v>85</v>
      </c>
      <c r="AW224" s="10" t="s">
        <v>32</v>
      </c>
      <c r="AX224" s="10" t="s">
        <v>83</v>
      </c>
      <c r="AY224" s="191" t="s">
        <v>141</v>
      </c>
    </row>
    <row r="225" spans="1:65" s="2" customFormat="1" ht="24.2" customHeight="1">
      <c r="A225" s="30"/>
      <c r="B225" s="31"/>
      <c r="C225" s="161" t="s">
        <v>315</v>
      </c>
      <c r="D225" s="161" t="s">
        <v>136</v>
      </c>
      <c r="E225" s="162" t="s">
        <v>316</v>
      </c>
      <c r="F225" s="163" t="s">
        <v>317</v>
      </c>
      <c r="G225" s="164" t="s">
        <v>179</v>
      </c>
      <c r="H225" s="165">
        <v>18.931999999999999</v>
      </c>
      <c r="I225" s="166"/>
      <c r="J225" s="167">
        <f>ROUND(I225*H225,2)</f>
        <v>0</v>
      </c>
      <c r="K225" s="168"/>
      <c r="L225" s="35"/>
      <c r="M225" s="169" t="s">
        <v>1</v>
      </c>
      <c r="N225" s="170" t="s">
        <v>41</v>
      </c>
      <c r="O225" s="67"/>
      <c r="P225" s="171">
        <f>O225*H225</f>
        <v>0</v>
      </c>
      <c r="Q225" s="171">
        <v>0</v>
      </c>
      <c r="R225" s="171">
        <f>Q225*H225</f>
        <v>0</v>
      </c>
      <c r="S225" s="171">
        <v>0</v>
      </c>
      <c r="T225" s="17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73" t="s">
        <v>287</v>
      </c>
      <c r="AT225" s="173" t="s">
        <v>136</v>
      </c>
      <c r="AU225" s="173" t="s">
        <v>76</v>
      </c>
      <c r="AY225" s="13" t="s">
        <v>141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3" t="s">
        <v>83</v>
      </c>
      <c r="BK225" s="174">
        <f>ROUND(I225*H225,2)</f>
        <v>0</v>
      </c>
      <c r="BL225" s="13" t="s">
        <v>287</v>
      </c>
      <c r="BM225" s="173" t="s">
        <v>318</v>
      </c>
    </row>
    <row r="226" spans="1:65" s="2" customFormat="1" ht="68.25">
      <c r="A226" s="30"/>
      <c r="B226" s="31"/>
      <c r="C226" s="32"/>
      <c r="D226" s="175" t="s">
        <v>143</v>
      </c>
      <c r="E226" s="32"/>
      <c r="F226" s="176" t="s">
        <v>319</v>
      </c>
      <c r="G226" s="32"/>
      <c r="H226" s="32"/>
      <c r="I226" s="177"/>
      <c r="J226" s="32"/>
      <c r="K226" s="32"/>
      <c r="L226" s="35"/>
      <c r="M226" s="178"/>
      <c r="N226" s="179"/>
      <c r="O226" s="67"/>
      <c r="P226" s="67"/>
      <c r="Q226" s="67"/>
      <c r="R226" s="67"/>
      <c r="S226" s="67"/>
      <c r="T226" s="68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143</v>
      </c>
      <c r="AU226" s="13" t="s">
        <v>76</v>
      </c>
    </row>
    <row r="227" spans="1:65" s="2" customFormat="1" ht="58.5">
      <c r="A227" s="30"/>
      <c r="B227" s="31"/>
      <c r="C227" s="32"/>
      <c r="D227" s="175" t="s">
        <v>145</v>
      </c>
      <c r="E227" s="32"/>
      <c r="F227" s="180" t="s">
        <v>302</v>
      </c>
      <c r="G227" s="32"/>
      <c r="H227" s="32"/>
      <c r="I227" s="177"/>
      <c r="J227" s="32"/>
      <c r="K227" s="32"/>
      <c r="L227" s="35"/>
      <c r="M227" s="178"/>
      <c r="N227" s="179"/>
      <c r="O227" s="67"/>
      <c r="P227" s="67"/>
      <c r="Q227" s="67"/>
      <c r="R227" s="67"/>
      <c r="S227" s="67"/>
      <c r="T227" s="68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145</v>
      </c>
      <c r="AU227" s="13" t="s">
        <v>76</v>
      </c>
    </row>
    <row r="228" spans="1:65" s="10" customFormat="1" ht="11.25">
      <c r="B228" s="181"/>
      <c r="C228" s="182"/>
      <c r="D228" s="175" t="s">
        <v>147</v>
      </c>
      <c r="E228" s="183" t="s">
        <v>1</v>
      </c>
      <c r="F228" s="184" t="s">
        <v>320</v>
      </c>
      <c r="G228" s="182"/>
      <c r="H228" s="185">
        <v>18.931999999999999</v>
      </c>
      <c r="I228" s="186"/>
      <c r="J228" s="182"/>
      <c r="K228" s="182"/>
      <c r="L228" s="187"/>
      <c r="M228" s="188"/>
      <c r="N228" s="189"/>
      <c r="O228" s="189"/>
      <c r="P228" s="189"/>
      <c r="Q228" s="189"/>
      <c r="R228" s="189"/>
      <c r="S228" s="189"/>
      <c r="T228" s="190"/>
      <c r="AT228" s="191" t="s">
        <v>147</v>
      </c>
      <c r="AU228" s="191" t="s">
        <v>76</v>
      </c>
      <c r="AV228" s="10" t="s">
        <v>85</v>
      </c>
      <c r="AW228" s="10" t="s">
        <v>32</v>
      </c>
      <c r="AX228" s="10" t="s">
        <v>83</v>
      </c>
      <c r="AY228" s="191" t="s">
        <v>141</v>
      </c>
    </row>
    <row r="229" spans="1:65" s="2" customFormat="1" ht="14.45" customHeight="1">
      <c r="A229" s="30"/>
      <c r="B229" s="31"/>
      <c r="C229" s="161" t="s">
        <v>321</v>
      </c>
      <c r="D229" s="161" t="s">
        <v>136</v>
      </c>
      <c r="E229" s="162" t="s">
        <v>322</v>
      </c>
      <c r="F229" s="163" t="s">
        <v>323</v>
      </c>
      <c r="G229" s="164" t="s">
        <v>193</v>
      </c>
      <c r="H229" s="165">
        <v>3</v>
      </c>
      <c r="I229" s="166"/>
      <c r="J229" s="167">
        <f>ROUND(I229*H229,2)</f>
        <v>0</v>
      </c>
      <c r="K229" s="168"/>
      <c r="L229" s="35"/>
      <c r="M229" s="169" t="s">
        <v>1</v>
      </c>
      <c r="N229" s="170" t="s">
        <v>41</v>
      </c>
      <c r="O229" s="67"/>
      <c r="P229" s="171">
        <f>O229*H229</f>
        <v>0</v>
      </c>
      <c r="Q229" s="171">
        <v>0</v>
      </c>
      <c r="R229" s="171">
        <f>Q229*H229</f>
        <v>0</v>
      </c>
      <c r="S229" s="171">
        <v>0</v>
      </c>
      <c r="T229" s="172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73" t="s">
        <v>324</v>
      </c>
      <c r="AT229" s="173" t="s">
        <v>136</v>
      </c>
      <c r="AU229" s="173" t="s">
        <v>76</v>
      </c>
      <c r="AY229" s="13" t="s">
        <v>141</v>
      </c>
      <c r="BE229" s="174">
        <f>IF(N229="základní",J229,0)</f>
        <v>0</v>
      </c>
      <c r="BF229" s="174">
        <f>IF(N229="snížená",J229,0)</f>
        <v>0</v>
      </c>
      <c r="BG229" s="174">
        <f>IF(N229="zákl. přenesená",J229,0)</f>
        <v>0</v>
      </c>
      <c r="BH229" s="174">
        <f>IF(N229="sníž. přenesená",J229,0)</f>
        <v>0</v>
      </c>
      <c r="BI229" s="174">
        <f>IF(N229="nulová",J229,0)</f>
        <v>0</v>
      </c>
      <c r="BJ229" s="13" t="s">
        <v>83</v>
      </c>
      <c r="BK229" s="174">
        <f>ROUND(I229*H229,2)</f>
        <v>0</v>
      </c>
      <c r="BL229" s="13" t="s">
        <v>324</v>
      </c>
      <c r="BM229" s="173" t="s">
        <v>325</v>
      </c>
    </row>
    <row r="230" spans="1:65" s="2" customFormat="1" ht="11.25">
      <c r="A230" s="30"/>
      <c r="B230" s="31"/>
      <c r="C230" s="32"/>
      <c r="D230" s="175" t="s">
        <v>143</v>
      </c>
      <c r="E230" s="32"/>
      <c r="F230" s="176" t="s">
        <v>323</v>
      </c>
      <c r="G230" s="32"/>
      <c r="H230" s="32"/>
      <c r="I230" s="177"/>
      <c r="J230" s="32"/>
      <c r="K230" s="32"/>
      <c r="L230" s="35"/>
      <c r="M230" s="178"/>
      <c r="N230" s="179"/>
      <c r="O230" s="67"/>
      <c r="P230" s="67"/>
      <c r="Q230" s="67"/>
      <c r="R230" s="67"/>
      <c r="S230" s="67"/>
      <c r="T230" s="68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143</v>
      </c>
      <c r="AU230" s="13" t="s">
        <v>76</v>
      </c>
    </row>
    <row r="231" spans="1:65" s="2" customFormat="1" ht="14.45" customHeight="1">
      <c r="A231" s="30"/>
      <c r="B231" s="31"/>
      <c r="C231" s="161" t="s">
        <v>326</v>
      </c>
      <c r="D231" s="161" t="s">
        <v>136</v>
      </c>
      <c r="E231" s="162" t="s">
        <v>327</v>
      </c>
      <c r="F231" s="163" t="s">
        <v>328</v>
      </c>
      <c r="G231" s="164" t="s">
        <v>193</v>
      </c>
      <c r="H231" s="165">
        <v>3</v>
      </c>
      <c r="I231" s="166"/>
      <c r="J231" s="167">
        <f>ROUND(I231*H231,2)</f>
        <v>0</v>
      </c>
      <c r="K231" s="168"/>
      <c r="L231" s="35"/>
      <c r="M231" s="169" t="s">
        <v>1</v>
      </c>
      <c r="N231" s="170" t="s">
        <v>41</v>
      </c>
      <c r="O231" s="67"/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3" t="s">
        <v>324</v>
      </c>
      <c r="AT231" s="173" t="s">
        <v>136</v>
      </c>
      <c r="AU231" s="173" t="s">
        <v>76</v>
      </c>
      <c r="AY231" s="13" t="s">
        <v>141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3" t="s">
        <v>83</v>
      </c>
      <c r="BK231" s="174">
        <f>ROUND(I231*H231,2)</f>
        <v>0</v>
      </c>
      <c r="BL231" s="13" t="s">
        <v>324</v>
      </c>
      <c r="BM231" s="173" t="s">
        <v>329</v>
      </c>
    </row>
    <row r="232" spans="1:65" s="2" customFormat="1" ht="11.25">
      <c r="A232" s="30"/>
      <c r="B232" s="31"/>
      <c r="C232" s="32"/>
      <c r="D232" s="175" t="s">
        <v>143</v>
      </c>
      <c r="E232" s="32"/>
      <c r="F232" s="176" t="s">
        <v>328</v>
      </c>
      <c r="G232" s="32"/>
      <c r="H232" s="32"/>
      <c r="I232" s="177"/>
      <c r="J232" s="32"/>
      <c r="K232" s="32"/>
      <c r="L232" s="35"/>
      <c r="M232" s="178"/>
      <c r="N232" s="179"/>
      <c r="O232" s="67"/>
      <c r="P232" s="67"/>
      <c r="Q232" s="67"/>
      <c r="R232" s="67"/>
      <c r="S232" s="67"/>
      <c r="T232" s="68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143</v>
      </c>
      <c r="AU232" s="13" t="s">
        <v>76</v>
      </c>
    </row>
    <row r="233" spans="1:65" s="2" customFormat="1" ht="14.45" customHeight="1">
      <c r="A233" s="30"/>
      <c r="B233" s="31"/>
      <c r="C233" s="161" t="s">
        <v>330</v>
      </c>
      <c r="D233" s="161" t="s">
        <v>136</v>
      </c>
      <c r="E233" s="162" t="s">
        <v>331</v>
      </c>
      <c r="F233" s="163" t="s">
        <v>332</v>
      </c>
      <c r="G233" s="164" t="s">
        <v>333</v>
      </c>
      <c r="H233" s="165">
        <v>10</v>
      </c>
      <c r="I233" s="166"/>
      <c r="J233" s="167">
        <f>ROUND(I233*H233,2)</f>
        <v>0</v>
      </c>
      <c r="K233" s="168"/>
      <c r="L233" s="35"/>
      <c r="M233" s="169" t="s">
        <v>1</v>
      </c>
      <c r="N233" s="170" t="s">
        <v>41</v>
      </c>
      <c r="O233" s="67"/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73" t="s">
        <v>334</v>
      </c>
      <c r="AT233" s="173" t="s">
        <v>136</v>
      </c>
      <c r="AU233" s="173" t="s">
        <v>76</v>
      </c>
      <c r="AY233" s="13" t="s">
        <v>141</v>
      </c>
      <c r="BE233" s="174">
        <f>IF(N233="základní",J233,0)</f>
        <v>0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13" t="s">
        <v>83</v>
      </c>
      <c r="BK233" s="174">
        <f>ROUND(I233*H233,2)</f>
        <v>0</v>
      </c>
      <c r="BL233" s="13" t="s">
        <v>334</v>
      </c>
      <c r="BM233" s="173" t="s">
        <v>335</v>
      </c>
    </row>
    <row r="234" spans="1:65" s="2" customFormat="1" ht="11.25">
      <c r="A234" s="30"/>
      <c r="B234" s="31"/>
      <c r="C234" s="32"/>
      <c r="D234" s="175" t="s">
        <v>143</v>
      </c>
      <c r="E234" s="32"/>
      <c r="F234" s="176" t="s">
        <v>332</v>
      </c>
      <c r="G234" s="32"/>
      <c r="H234" s="32"/>
      <c r="I234" s="177"/>
      <c r="J234" s="32"/>
      <c r="K234" s="32"/>
      <c r="L234" s="35"/>
      <c r="M234" s="178"/>
      <c r="N234" s="179"/>
      <c r="O234" s="67"/>
      <c r="P234" s="67"/>
      <c r="Q234" s="67"/>
      <c r="R234" s="67"/>
      <c r="S234" s="67"/>
      <c r="T234" s="68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143</v>
      </c>
      <c r="AU234" s="13" t="s">
        <v>76</v>
      </c>
    </row>
    <row r="235" spans="1:65" s="2" customFormat="1" ht="14.45" customHeight="1">
      <c r="A235" s="30"/>
      <c r="B235" s="31"/>
      <c r="C235" s="161" t="s">
        <v>336</v>
      </c>
      <c r="D235" s="161" t="s">
        <v>136</v>
      </c>
      <c r="E235" s="162" t="s">
        <v>337</v>
      </c>
      <c r="F235" s="163" t="s">
        <v>338</v>
      </c>
      <c r="G235" s="164" t="s">
        <v>193</v>
      </c>
      <c r="H235" s="165">
        <v>28</v>
      </c>
      <c r="I235" s="166"/>
      <c r="J235" s="167">
        <f>ROUND(I235*H235,2)</f>
        <v>0</v>
      </c>
      <c r="K235" s="168"/>
      <c r="L235" s="35"/>
      <c r="M235" s="169" t="s">
        <v>1</v>
      </c>
      <c r="N235" s="170" t="s">
        <v>41</v>
      </c>
      <c r="O235" s="67"/>
      <c r="P235" s="171">
        <f>O235*H235</f>
        <v>0</v>
      </c>
      <c r="Q235" s="171">
        <v>0</v>
      </c>
      <c r="R235" s="171">
        <f>Q235*H235</f>
        <v>0</v>
      </c>
      <c r="S235" s="171">
        <v>0</v>
      </c>
      <c r="T235" s="172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73" t="s">
        <v>334</v>
      </c>
      <c r="AT235" s="173" t="s">
        <v>136</v>
      </c>
      <c r="AU235" s="173" t="s">
        <v>76</v>
      </c>
      <c r="AY235" s="13" t="s">
        <v>141</v>
      </c>
      <c r="BE235" s="174">
        <f>IF(N235="základní",J235,0)</f>
        <v>0</v>
      </c>
      <c r="BF235" s="174">
        <f>IF(N235="snížená",J235,0)</f>
        <v>0</v>
      </c>
      <c r="BG235" s="174">
        <f>IF(N235="zákl. přenesená",J235,0)</f>
        <v>0</v>
      </c>
      <c r="BH235" s="174">
        <f>IF(N235="sníž. přenesená",J235,0)</f>
        <v>0</v>
      </c>
      <c r="BI235" s="174">
        <f>IF(N235="nulová",J235,0)</f>
        <v>0</v>
      </c>
      <c r="BJ235" s="13" t="s">
        <v>83</v>
      </c>
      <c r="BK235" s="174">
        <f>ROUND(I235*H235,2)</f>
        <v>0</v>
      </c>
      <c r="BL235" s="13" t="s">
        <v>334</v>
      </c>
      <c r="BM235" s="173" t="s">
        <v>339</v>
      </c>
    </row>
    <row r="236" spans="1:65" s="2" customFormat="1" ht="11.25">
      <c r="A236" s="30"/>
      <c r="B236" s="31"/>
      <c r="C236" s="32"/>
      <c r="D236" s="175" t="s">
        <v>143</v>
      </c>
      <c r="E236" s="32"/>
      <c r="F236" s="176" t="s">
        <v>338</v>
      </c>
      <c r="G236" s="32"/>
      <c r="H236" s="32"/>
      <c r="I236" s="177"/>
      <c r="J236" s="32"/>
      <c r="K236" s="32"/>
      <c r="L236" s="35"/>
      <c r="M236" s="178"/>
      <c r="N236" s="179"/>
      <c r="O236" s="67"/>
      <c r="P236" s="67"/>
      <c r="Q236" s="67"/>
      <c r="R236" s="67"/>
      <c r="S236" s="67"/>
      <c r="T236" s="68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3" t="s">
        <v>143</v>
      </c>
      <c r="AU236" s="13" t="s">
        <v>76</v>
      </c>
    </row>
    <row r="237" spans="1:65" s="2" customFormat="1" ht="14.45" customHeight="1">
      <c r="A237" s="30"/>
      <c r="B237" s="31"/>
      <c r="C237" s="161" t="s">
        <v>340</v>
      </c>
      <c r="D237" s="161" t="s">
        <v>136</v>
      </c>
      <c r="E237" s="162" t="s">
        <v>341</v>
      </c>
      <c r="F237" s="163" t="s">
        <v>342</v>
      </c>
      <c r="G237" s="164" t="s">
        <v>193</v>
      </c>
      <c r="H237" s="165">
        <v>28</v>
      </c>
      <c r="I237" s="166"/>
      <c r="J237" s="167">
        <f>ROUND(I237*H237,2)</f>
        <v>0</v>
      </c>
      <c r="K237" s="168"/>
      <c r="L237" s="35"/>
      <c r="M237" s="169" t="s">
        <v>1</v>
      </c>
      <c r="N237" s="170" t="s">
        <v>41</v>
      </c>
      <c r="O237" s="67"/>
      <c r="P237" s="171">
        <f>O237*H237</f>
        <v>0</v>
      </c>
      <c r="Q237" s="171">
        <v>0</v>
      </c>
      <c r="R237" s="171">
        <f>Q237*H237</f>
        <v>0</v>
      </c>
      <c r="S237" s="171">
        <v>0</v>
      </c>
      <c r="T237" s="172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73" t="s">
        <v>334</v>
      </c>
      <c r="AT237" s="173" t="s">
        <v>136</v>
      </c>
      <c r="AU237" s="173" t="s">
        <v>76</v>
      </c>
      <c r="AY237" s="13" t="s">
        <v>141</v>
      </c>
      <c r="BE237" s="174">
        <f>IF(N237="základní",J237,0)</f>
        <v>0</v>
      </c>
      <c r="BF237" s="174">
        <f>IF(N237="snížená",J237,0)</f>
        <v>0</v>
      </c>
      <c r="BG237" s="174">
        <f>IF(N237="zákl. přenesená",J237,0)</f>
        <v>0</v>
      </c>
      <c r="BH237" s="174">
        <f>IF(N237="sníž. přenesená",J237,0)</f>
        <v>0</v>
      </c>
      <c r="BI237" s="174">
        <f>IF(N237="nulová",J237,0)</f>
        <v>0</v>
      </c>
      <c r="BJ237" s="13" t="s">
        <v>83</v>
      </c>
      <c r="BK237" s="174">
        <f>ROUND(I237*H237,2)</f>
        <v>0</v>
      </c>
      <c r="BL237" s="13" t="s">
        <v>334</v>
      </c>
      <c r="BM237" s="173" t="s">
        <v>343</v>
      </c>
    </row>
    <row r="238" spans="1:65" s="2" customFormat="1" ht="19.5">
      <c r="A238" s="30"/>
      <c r="B238" s="31"/>
      <c r="C238" s="32"/>
      <c r="D238" s="175" t="s">
        <v>143</v>
      </c>
      <c r="E238" s="32"/>
      <c r="F238" s="176" t="s">
        <v>344</v>
      </c>
      <c r="G238" s="32"/>
      <c r="H238" s="32"/>
      <c r="I238" s="177"/>
      <c r="J238" s="32"/>
      <c r="K238" s="32"/>
      <c r="L238" s="35"/>
      <c r="M238" s="214"/>
      <c r="N238" s="215"/>
      <c r="O238" s="216"/>
      <c r="P238" s="216"/>
      <c r="Q238" s="216"/>
      <c r="R238" s="216"/>
      <c r="S238" s="216"/>
      <c r="T238" s="217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143</v>
      </c>
      <c r="AU238" s="13" t="s">
        <v>76</v>
      </c>
    </row>
    <row r="239" spans="1:65" s="2" customFormat="1" ht="6.95" customHeight="1">
      <c r="A239" s="3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35"/>
      <c r="M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</row>
  </sheetData>
  <sheetProtection algorithmName="SHA-512" hashValue="4eT71RAtCI2TrAE/UYByfIrNOJigupo3f11S16SwxSiNnZcmvyGUY7GHFG5G95pEltMuj0dXHINhgUV7QNpMPQ==" saltValue="w5Gkj4UswhPvCDfdP/yY6We2dIXSmHkJ8KzLLDNsln/2+UWmc+vs96DZgNCJX7mgXINLxqXwbjvZnEKacRZNlQ==" spinCount="100000" sheet="1" objects="1" scenarios="1" formatColumns="0" formatRows="0" autoFilter="0"/>
  <autoFilter ref="C119:K238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96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6"/>
      <c r="AT3" s="13" t="s">
        <v>85</v>
      </c>
    </row>
    <row r="4" spans="1:46" s="1" customFormat="1" ht="24.95" customHeight="1">
      <c r="B4" s="16"/>
      <c r="D4" s="113" t="s">
        <v>113</v>
      </c>
      <c r="L4" s="16"/>
      <c r="M4" s="114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15" t="s">
        <v>16</v>
      </c>
      <c r="L6" s="16"/>
    </row>
    <row r="7" spans="1:46" s="1" customFormat="1" ht="16.5" customHeight="1">
      <c r="B7" s="16"/>
      <c r="E7" s="264" t="str">
        <f>'Rekapitulace stavby'!K6</f>
        <v>Čištění kolejového lože a výměna kolejnic v úseku Nezvěstice - Starý Plzenec</v>
      </c>
      <c r="F7" s="265"/>
      <c r="G7" s="265"/>
      <c r="H7" s="265"/>
      <c r="L7" s="16"/>
    </row>
    <row r="8" spans="1:46" s="1" customFormat="1" ht="12" customHeight="1">
      <c r="B8" s="16"/>
      <c r="D8" s="115" t="s">
        <v>114</v>
      </c>
      <c r="L8" s="16"/>
    </row>
    <row r="9" spans="1:46" s="2" customFormat="1" ht="16.5" customHeight="1">
      <c r="A9" s="30"/>
      <c r="B9" s="35"/>
      <c r="C9" s="30"/>
      <c r="D9" s="30"/>
      <c r="E9" s="264" t="s">
        <v>345</v>
      </c>
      <c r="F9" s="266"/>
      <c r="G9" s="266"/>
      <c r="H9" s="26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5" t="s">
        <v>116</v>
      </c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346</v>
      </c>
      <c r="F11" s="266"/>
      <c r="G11" s="266"/>
      <c r="H11" s="266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5" t="s">
        <v>18</v>
      </c>
      <c r="E13" s="30"/>
      <c r="F13" s="106" t="s">
        <v>1</v>
      </c>
      <c r="G13" s="30"/>
      <c r="H13" s="30"/>
      <c r="I13" s="115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5" t="s">
        <v>20</v>
      </c>
      <c r="E14" s="30"/>
      <c r="F14" s="106" t="s">
        <v>21</v>
      </c>
      <c r="G14" s="30"/>
      <c r="H14" s="30"/>
      <c r="I14" s="115" t="s">
        <v>22</v>
      </c>
      <c r="J14" s="116" t="str">
        <f>'Rekapitulace stavby'!AN8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5" t="s">
        <v>24</v>
      </c>
      <c r="E16" s="30"/>
      <c r="F16" s="30"/>
      <c r="G16" s="30"/>
      <c r="H16" s="30"/>
      <c r="I16" s="115" t="s">
        <v>25</v>
      </c>
      <c r="J16" s="106" t="s">
        <v>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">
        <v>26</v>
      </c>
      <c r="F17" s="30"/>
      <c r="G17" s="30"/>
      <c r="H17" s="30"/>
      <c r="I17" s="115" t="s">
        <v>27</v>
      </c>
      <c r="J17" s="106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5" t="s">
        <v>28</v>
      </c>
      <c r="E19" s="30"/>
      <c r="F19" s="30"/>
      <c r="G19" s="30"/>
      <c r="H19" s="30"/>
      <c r="I19" s="115" t="s">
        <v>25</v>
      </c>
      <c r="J19" s="26" t="str">
        <f>'Rekapitulace stavby'!AN13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stavby'!E14</f>
        <v>Vyplň údaj</v>
      </c>
      <c r="F20" s="269"/>
      <c r="G20" s="269"/>
      <c r="H20" s="269"/>
      <c r="I20" s="115" t="s">
        <v>27</v>
      </c>
      <c r="J20" s="26" t="str">
        <f>'Rekapitulace stavby'!AN14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5" t="s">
        <v>30</v>
      </c>
      <c r="E22" s="30"/>
      <c r="F22" s="30"/>
      <c r="G22" s="30"/>
      <c r="H22" s="30"/>
      <c r="I22" s="115" t="s">
        <v>25</v>
      </c>
      <c r="J22" s="106" t="str">
        <f>IF('Rekapitulace stavby'!AN16="","",'Rekapitulace stavby'!AN16)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stavby'!E17="","",'Rekapitulace stavby'!E17)</f>
        <v xml:space="preserve"> </v>
      </c>
      <c r="F23" s="30"/>
      <c r="G23" s="30"/>
      <c r="H23" s="30"/>
      <c r="I23" s="115" t="s">
        <v>27</v>
      </c>
      <c r="J23" s="106" t="str">
        <f>IF('Rekapitulace stavby'!AN17="","",'Rekapitulace stavby'!AN17)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5" t="s">
        <v>33</v>
      </c>
      <c r="E25" s="30"/>
      <c r="F25" s="30"/>
      <c r="G25" s="30"/>
      <c r="H25" s="30"/>
      <c r="I25" s="115" t="s">
        <v>25</v>
      </c>
      <c r="J25" s="106" t="s">
        <v>1</v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">
        <v>34</v>
      </c>
      <c r="F26" s="30"/>
      <c r="G26" s="30"/>
      <c r="H26" s="30"/>
      <c r="I26" s="115" t="s">
        <v>27</v>
      </c>
      <c r="J26" s="106" t="s">
        <v>1</v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5" t="s">
        <v>35</v>
      </c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7"/>
      <c r="B29" s="118"/>
      <c r="C29" s="117"/>
      <c r="D29" s="117"/>
      <c r="E29" s="270" t="s">
        <v>1</v>
      </c>
      <c r="F29" s="270"/>
      <c r="G29" s="270"/>
      <c r="H29" s="27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0"/>
      <c r="E31" s="120"/>
      <c r="F31" s="120"/>
      <c r="G31" s="120"/>
      <c r="H31" s="120"/>
      <c r="I31" s="120"/>
      <c r="J31" s="120"/>
      <c r="K31" s="12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1" t="s">
        <v>36</v>
      </c>
      <c r="E32" s="30"/>
      <c r="F32" s="30"/>
      <c r="G32" s="30"/>
      <c r="H32" s="30"/>
      <c r="I32" s="30"/>
      <c r="J32" s="122">
        <f>ROUND(J120,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0"/>
      <c r="J33" s="120"/>
      <c r="K33" s="12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3" t="s">
        <v>38</v>
      </c>
      <c r="G34" s="30"/>
      <c r="H34" s="30"/>
      <c r="I34" s="123" t="s">
        <v>37</v>
      </c>
      <c r="J34" s="123" t="s">
        <v>39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4" t="s">
        <v>40</v>
      </c>
      <c r="E35" s="115" t="s">
        <v>41</v>
      </c>
      <c r="F35" s="125">
        <f>ROUND((SUM(BE120:BE232)),  2)</f>
        <v>0</v>
      </c>
      <c r="G35" s="30"/>
      <c r="H35" s="30"/>
      <c r="I35" s="126">
        <v>0.21</v>
      </c>
      <c r="J35" s="125">
        <f>ROUND(((SUM(BE120:BE232))*I35),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5" t="s">
        <v>42</v>
      </c>
      <c r="F36" s="125">
        <f>ROUND((SUM(BF120:BF232)),  2)</f>
        <v>0</v>
      </c>
      <c r="G36" s="30"/>
      <c r="H36" s="30"/>
      <c r="I36" s="126">
        <v>0.15</v>
      </c>
      <c r="J36" s="125">
        <f>ROUND(((SUM(BF120:BF232))*I36),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5" t="s">
        <v>43</v>
      </c>
      <c r="F37" s="125">
        <f>ROUND((SUM(BG120:BG232)),  2)</f>
        <v>0</v>
      </c>
      <c r="G37" s="30"/>
      <c r="H37" s="30"/>
      <c r="I37" s="126">
        <v>0.21</v>
      </c>
      <c r="J37" s="12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5" t="s">
        <v>44</v>
      </c>
      <c r="F38" s="125">
        <f>ROUND((SUM(BH120:BH232)),  2)</f>
        <v>0</v>
      </c>
      <c r="G38" s="30"/>
      <c r="H38" s="30"/>
      <c r="I38" s="126">
        <v>0.15</v>
      </c>
      <c r="J38" s="125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5" t="s">
        <v>45</v>
      </c>
      <c r="F39" s="125">
        <f>ROUND((SUM(BI120:BI232)),  2)</f>
        <v>0</v>
      </c>
      <c r="G39" s="30"/>
      <c r="H39" s="30"/>
      <c r="I39" s="126">
        <v>0</v>
      </c>
      <c r="J39" s="125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Čištění kolejového lože a výměna kolejnic v úseku Nezvěstice - Starý Plzenec</v>
      </c>
      <c r="F85" s="272"/>
      <c r="G85" s="272"/>
      <c r="H85" s="27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114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345</v>
      </c>
      <c r="F87" s="273"/>
      <c r="G87" s="273"/>
      <c r="H87" s="27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116</v>
      </c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24" t="str">
        <f>E11</f>
        <v>SO 2.1 - Žst. Nezvěstice</v>
      </c>
      <c r="F89" s="273"/>
      <c r="G89" s="273"/>
      <c r="H89" s="273"/>
      <c r="I89" s="32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TO Nezvěstice</v>
      </c>
      <c r="G91" s="32"/>
      <c r="H91" s="32"/>
      <c r="I91" s="25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železnic. s.o.- OŘ Plzeň</v>
      </c>
      <c r="G93" s="32"/>
      <c r="H93" s="32"/>
      <c r="I93" s="25" t="s">
        <v>30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28</v>
      </c>
      <c r="D94" s="32"/>
      <c r="E94" s="32"/>
      <c r="F94" s="23" t="str">
        <f>IF(E20="","",E20)</f>
        <v>Vyplň údaj</v>
      </c>
      <c r="G94" s="32"/>
      <c r="H94" s="32"/>
      <c r="I94" s="25" t="s">
        <v>33</v>
      </c>
      <c r="J94" s="28" t="str">
        <f>E26</f>
        <v>Jung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5" t="s">
        <v>119</v>
      </c>
      <c r="D96" s="146"/>
      <c r="E96" s="146"/>
      <c r="F96" s="146"/>
      <c r="G96" s="146"/>
      <c r="H96" s="146"/>
      <c r="I96" s="146"/>
      <c r="J96" s="147" t="s">
        <v>120</v>
      </c>
      <c r="K96" s="146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8" t="s">
        <v>121</v>
      </c>
      <c r="D98" s="32"/>
      <c r="E98" s="32"/>
      <c r="F98" s="32"/>
      <c r="G98" s="32"/>
      <c r="H98" s="32"/>
      <c r="I98" s="32"/>
      <c r="J98" s="80">
        <f>J120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122</v>
      </c>
    </row>
    <row r="99" spans="1:47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47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4.95" customHeight="1">
      <c r="A105" s="30"/>
      <c r="B105" s="31"/>
      <c r="C105" s="19" t="s">
        <v>123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6.5" customHeight="1">
      <c r="A108" s="30"/>
      <c r="B108" s="31"/>
      <c r="C108" s="32"/>
      <c r="D108" s="32"/>
      <c r="E108" s="271" t="str">
        <f>E7</f>
        <v>Čištění kolejového lože a výměna kolejnic v úseku Nezvěstice - Starý Plzenec</v>
      </c>
      <c r="F108" s="272"/>
      <c r="G108" s="272"/>
      <c r="H108" s="27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B109" s="17"/>
      <c r="C109" s="25" t="s">
        <v>114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pans="1:47" s="2" customFormat="1" ht="16.5" customHeight="1">
      <c r="A110" s="30"/>
      <c r="B110" s="31"/>
      <c r="C110" s="32"/>
      <c r="D110" s="32"/>
      <c r="E110" s="271" t="s">
        <v>345</v>
      </c>
      <c r="F110" s="273"/>
      <c r="G110" s="273"/>
      <c r="H110" s="273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5" t="s">
        <v>116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24" t="str">
        <f>E11</f>
        <v>SO 2.1 - Žst. Nezvěstice</v>
      </c>
      <c r="F112" s="273"/>
      <c r="G112" s="273"/>
      <c r="H112" s="27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F14</f>
        <v>TO Nezvěstice</v>
      </c>
      <c r="G114" s="32"/>
      <c r="H114" s="32"/>
      <c r="I114" s="25" t="s">
        <v>22</v>
      </c>
      <c r="J114" s="62" t="str">
        <f>IF(J14="","",J14)</f>
        <v>13. 7. 2020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E17</f>
        <v>Správa železnic. s.o.- OŘ Plzeň</v>
      </c>
      <c r="G116" s="32"/>
      <c r="H116" s="32"/>
      <c r="I116" s="25" t="s">
        <v>30</v>
      </c>
      <c r="J116" s="28" t="str">
        <f>E23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2"/>
      <c r="E117" s="32"/>
      <c r="F117" s="23" t="str">
        <f>IF(E20="","",E20)</f>
        <v>Vyplň údaj</v>
      </c>
      <c r="G117" s="32"/>
      <c r="H117" s="32"/>
      <c r="I117" s="25" t="s">
        <v>33</v>
      </c>
      <c r="J117" s="28" t="str">
        <f>E26</f>
        <v>Jung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49"/>
      <c r="B119" s="150"/>
      <c r="C119" s="151" t="s">
        <v>124</v>
      </c>
      <c r="D119" s="152" t="s">
        <v>61</v>
      </c>
      <c r="E119" s="152" t="s">
        <v>57</v>
      </c>
      <c r="F119" s="152" t="s">
        <v>58</v>
      </c>
      <c r="G119" s="152" t="s">
        <v>125</v>
      </c>
      <c r="H119" s="152" t="s">
        <v>126</v>
      </c>
      <c r="I119" s="152" t="s">
        <v>127</v>
      </c>
      <c r="J119" s="153" t="s">
        <v>120</v>
      </c>
      <c r="K119" s="154" t="s">
        <v>128</v>
      </c>
      <c r="L119" s="155"/>
      <c r="M119" s="71" t="s">
        <v>1</v>
      </c>
      <c r="N119" s="72" t="s">
        <v>40</v>
      </c>
      <c r="O119" s="72" t="s">
        <v>129</v>
      </c>
      <c r="P119" s="72" t="s">
        <v>130</v>
      </c>
      <c r="Q119" s="72" t="s">
        <v>131</v>
      </c>
      <c r="R119" s="72" t="s">
        <v>132</v>
      </c>
      <c r="S119" s="72" t="s">
        <v>133</v>
      </c>
      <c r="T119" s="73" t="s">
        <v>134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22.9" customHeight="1">
      <c r="A120" s="30"/>
      <c r="B120" s="31"/>
      <c r="C120" s="78" t="s">
        <v>135</v>
      </c>
      <c r="D120" s="32"/>
      <c r="E120" s="32"/>
      <c r="F120" s="32"/>
      <c r="G120" s="32"/>
      <c r="H120" s="32"/>
      <c r="I120" s="32"/>
      <c r="J120" s="156">
        <f>BK120</f>
        <v>0</v>
      </c>
      <c r="K120" s="32"/>
      <c r="L120" s="35"/>
      <c r="M120" s="74"/>
      <c r="N120" s="157"/>
      <c r="O120" s="75"/>
      <c r="P120" s="158">
        <f>SUM(P121:P232)</f>
        <v>0</v>
      </c>
      <c r="Q120" s="75"/>
      <c r="R120" s="158">
        <f>SUM(R121:R232)</f>
        <v>612.12836000000004</v>
      </c>
      <c r="S120" s="75"/>
      <c r="T120" s="159">
        <f>SUM(T121:T232)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75</v>
      </c>
      <c r="AU120" s="13" t="s">
        <v>122</v>
      </c>
      <c r="BK120" s="160">
        <f>SUM(BK121:BK232)</f>
        <v>0</v>
      </c>
    </row>
    <row r="121" spans="1:65" s="2" customFormat="1" ht="14.45" customHeight="1">
      <c r="A121" s="30"/>
      <c r="B121" s="31"/>
      <c r="C121" s="161" t="s">
        <v>83</v>
      </c>
      <c r="D121" s="161" t="s">
        <v>136</v>
      </c>
      <c r="E121" s="162" t="s">
        <v>137</v>
      </c>
      <c r="F121" s="163" t="s">
        <v>138</v>
      </c>
      <c r="G121" s="164" t="s">
        <v>139</v>
      </c>
      <c r="H121" s="165">
        <v>640</v>
      </c>
      <c r="I121" s="166"/>
      <c r="J121" s="167">
        <f>ROUND(I121*H121,2)</f>
        <v>0</v>
      </c>
      <c r="K121" s="168"/>
      <c r="L121" s="35"/>
      <c r="M121" s="169" t="s">
        <v>1</v>
      </c>
      <c r="N121" s="170" t="s">
        <v>41</v>
      </c>
      <c r="O121" s="67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3" t="s">
        <v>140</v>
      </c>
      <c r="AT121" s="173" t="s">
        <v>136</v>
      </c>
      <c r="AU121" s="173" t="s">
        <v>76</v>
      </c>
      <c r="AY121" s="13" t="s">
        <v>141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3" t="s">
        <v>83</v>
      </c>
      <c r="BK121" s="174">
        <f>ROUND(I121*H121,2)</f>
        <v>0</v>
      </c>
      <c r="BL121" s="13" t="s">
        <v>140</v>
      </c>
      <c r="BM121" s="173" t="s">
        <v>347</v>
      </c>
    </row>
    <row r="122" spans="1:65" s="2" customFormat="1" ht="19.5">
      <c r="A122" s="30"/>
      <c r="B122" s="31"/>
      <c r="C122" s="32"/>
      <c r="D122" s="175" t="s">
        <v>143</v>
      </c>
      <c r="E122" s="32"/>
      <c r="F122" s="176" t="s">
        <v>144</v>
      </c>
      <c r="G122" s="32"/>
      <c r="H122" s="32"/>
      <c r="I122" s="177"/>
      <c r="J122" s="32"/>
      <c r="K122" s="32"/>
      <c r="L122" s="35"/>
      <c r="M122" s="178"/>
      <c r="N122" s="179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143</v>
      </c>
      <c r="AU122" s="13" t="s">
        <v>76</v>
      </c>
    </row>
    <row r="123" spans="1:65" s="2" customFormat="1" ht="29.25">
      <c r="A123" s="30"/>
      <c r="B123" s="31"/>
      <c r="C123" s="32"/>
      <c r="D123" s="175" t="s">
        <v>145</v>
      </c>
      <c r="E123" s="32"/>
      <c r="F123" s="180" t="s">
        <v>146</v>
      </c>
      <c r="G123" s="32"/>
      <c r="H123" s="32"/>
      <c r="I123" s="177"/>
      <c r="J123" s="32"/>
      <c r="K123" s="32"/>
      <c r="L123" s="35"/>
      <c r="M123" s="178"/>
      <c r="N123" s="179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145</v>
      </c>
      <c r="AU123" s="13" t="s">
        <v>76</v>
      </c>
    </row>
    <row r="124" spans="1:65" s="10" customFormat="1" ht="11.25">
      <c r="B124" s="181"/>
      <c r="C124" s="182"/>
      <c r="D124" s="175" t="s">
        <v>147</v>
      </c>
      <c r="E124" s="183" t="s">
        <v>1</v>
      </c>
      <c r="F124" s="184" t="s">
        <v>348</v>
      </c>
      <c r="G124" s="182"/>
      <c r="H124" s="185">
        <v>640</v>
      </c>
      <c r="I124" s="186"/>
      <c r="J124" s="182"/>
      <c r="K124" s="182"/>
      <c r="L124" s="187"/>
      <c r="M124" s="188"/>
      <c r="N124" s="189"/>
      <c r="O124" s="189"/>
      <c r="P124" s="189"/>
      <c r="Q124" s="189"/>
      <c r="R124" s="189"/>
      <c r="S124" s="189"/>
      <c r="T124" s="190"/>
      <c r="AT124" s="191" t="s">
        <v>147</v>
      </c>
      <c r="AU124" s="191" t="s">
        <v>76</v>
      </c>
      <c r="AV124" s="10" t="s">
        <v>85</v>
      </c>
      <c r="AW124" s="10" t="s">
        <v>32</v>
      </c>
      <c r="AX124" s="10" t="s">
        <v>76</v>
      </c>
      <c r="AY124" s="191" t="s">
        <v>141</v>
      </c>
    </row>
    <row r="125" spans="1:65" s="11" customFormat="1" ht="11.25">
      <c r="B125" s="192"/>
      <c r="C125" s="193"/>
      <c r="D125" s="175" t="s">
        <v>147</v>
      </c>
      <c r="E125" s="194" t="s">
        <v>1</v>
      </c>
      <c r="F125" s="195" t="s">
        <v>152</v>
      </c>
      <c r="G125" s="193"/>
      <c r="H125" s="196">
        <v>640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147</v>
      </c>
      <c r="AU125" s="202" t="s">
        <v>76</v>
      </c>
      <c r="AV125" s="11" t="s">
        <v>140</v>
      </c>
      <c r="AW125" s="11" t="s">
        <v>32</v>
      </c>
      <c r="AX125" s="11" t="s">
        <v>83</v>
      </c>
      <c r="AY125" s="202" t="s">
        <v>141</v>
      </c>
    </row>
    <row r="126" spans="1:65" s="2" customFormat="1" ht="14.45" customHeight="1">
      <c r="A126" s="30"/>
      <c r="B126" s="31"/>
      <c r="C126" s="161" t="s">
        <v>85</v>
      </c>
      <c r="D126" s="161" t="s">
        <v>136</v>
      </c>
      <c r="E126" s="162" t="s">
        <v>349</v>
      </c>
      <c r="F126" s="163" t="s">
        <v>350</v>
      </c>
      <c r="G126" s="164" t="s">
        <v>155</v>
      </c>
      <c r="H126" s="165">
        <v>32</v>
      </c>
      <c r="I126" s="166"/>
      <c r="J126" s="167">
        <f>ROUND(I126*H126,2)</f>
        <v>0</v>
      </c>
      <c r="K126" s="168"/>
      <c r="L126" s="35"/>
      <c r="M126" s="169" t="s">
        <v>1</v>
      </c>
      <c r="N126" s="170" t="s">
        <v>41</v>
      </c>
      <c r="O126" s="67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3" t="s">
        <v>140</v>
      </c>
      <c r="AT126" s="173" t="s">
        <v>136</v>
      </c>
      <c r="AU126" s="173" t="s">
        <v>76</v>
      </c>
      <c r="AY126" s="13" t="s">
        <v>141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3" t="s">
        <v>83</v>
      </c>
      <c r="BK126" s="174">
        <f>ROUND(I126*H126,2)</f>
        <v>0</v>
      </c>
      <c r="BL126" s="13" t="s">
        <v>140</v>
      </c>
      <c r="BM126" s="173" t="s">
        <v>351</v>
      </c>
    </row>
    <row r="127" spans="1:65" s="2" customFormat="1" ht="29.25">
      <c r="A127" s="30"/>
      <c r="B127" s="31"/>
      <c r="C127" s="32"/>
      <c r="D127" s="175" t="s">
        <v>143</v>
      </c>
      <c r="E127" s="32"/>
      <c r="F127" s="176" t="s">
        <v>352</v>
      </c>
      <c r="G127" s="32"/>
      <c r="H127" s="32"/>
      <c r="I127" s="177"/>
      <c r="J127" s="32"/>
      <c r="K127" s="32"/>
      <c r="L127" s="35"/>
      <c r="M127" s="178"/>
      <c r="N127" s="179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143</v>
      </c>
      <c r="AU127" s="13" t="s">
        <v>76</v>
      </c>
    </row>
    <row r="128" spans="1:65" s="2" customFormat="1" ht="29.25">
      <c r="A128" s="30"/>
      <c r="B128" s="31"/>
      <c r="C128" s="32"/>
      <c r="D128" s="175" t="s">
        <v>145</v>
      </c>
      <c r="E128" s="32"/>
      <c r="F128" s="180" t="s">
        <v>353</v>
      </c>
      <c r="G128" s="32"/>
      <c r="H128" s="32"/>
      <c r="I128" s="177"/>
      <c r="J128" s="32"/>
      <c r="K128" s="32"/>
      <c r="L128" s="35"/>
      <c r="M128" s="178"/>
      <c r="N128" s="179"/>
      <c r="O128" s="67"/>
      <c r="P128" s="67"/>
      <c r="Q128" s="67"/>
      <c r="R128" s="67"/>
      <c r="S128" s="67"/>
      <c r="T128" s="68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145</v>
      </c>
      <c r="AU128" s="13" t="s">
        <v>76</v>
      </c>
    </row>
    <row r="129" spans="1:65" s="10" customFormat="1" ht="11.25">
      <c r="B129" s="181"/>
      <c r="C129" s="182"/>
      <c r="D129" s="175" t="s">
        <v>147</v>
      </c>
      <c r="E129" s="183" t="s">
        <v>1</v>
      </c>
      <c r="F129" s="184" t="s">
        <v>354</v>
      </c>
      <c r="G129" s="182"/>
      <c r="H129" s="185">
        <v>32</v>
      </c>
      <c r="I129" s="186"/>
      <c r="J129" s="182"/>
      <c r="K129" s="182"/>
      <c r="L129" s="187"/>
      <c r="M129" s="188"/>
      <c r="N129" s="189"/>
      <c r="O129" s="189"/>
      <c r="P129" s="189"/>
      <c r="Q129" s="189"/>
      <c r="R129" s="189"/>
      <c r="S129" s="189"/>
      <c r="T129" s="190"/>
      <c r="AT129" s="191" t="s">
        <v>147</v>
      </c>
      <c r="AU129" s="191" t="s">
        <v>76</v>
      </c>
      <c r="AV129" s="10" t="s">
        <v>85</v>
      </c>
      <c r="AW129" s="10" t="s">
        <v>32</v>
      </c>
      <c r="AX129" s="10" t="s">
        <v>83</v>
      </c>
      <c r="AY129" s="191" t="s">
        <v>141</v>
      </c>
    </row>
    <row r="130" spans="1:65" s="2" customFormat="1" ht="14.45" customHeight="1">
      <c r="A130" s="30"/>
      <c r="B130" s="31"/>
      <c r="C130" s="203" t="s">
        <v>160</v>
      </c>
      <c r="D130" s="203" t="s">
        <v>176</v>
      </c>
      <c r="E130" s="204" t="s">
        <v>355</v>
      </c>
      <c r="F130" s="205" t="s">
        <v>356</v>
      </c>
      <c r="G130" s="206" t="s">
        <v>179</v>
      </c>
      <c r="H130" s="207">
        <v>48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41</v>
      </c>
      <c r="O130" s="67"/>
      <c r="P130" s="171">
        <f>O130*H130</f>
        <v>0</v>
      </c>
      <c r="Q130" s="171">
        <v>1</v>
      </c>
      <c r="R130" s="171">
        <f>Q130*H130</f>
        <v>48</v>
      </c>
      <c r="S130" s="171">
        <v>0</v>
      </c>
      <c r="T130" s="17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3" t="s">
        <v>194</v>
      </c>
      <c r="AT130" s="173" t="s">
        <v>176</v>
      </c>
      <c r="AU130" s="173" t="s">
        <v>76</v>
      </c>
      <c r="AY130" s="13" t="s">
        <v>141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3" t="s">
        <v>83</v>
      </c>
      <c r="BK130" s="174">
        <f>ROUND(I130*H130,2)</f>
        <v>0</v>
      </c>
      <c r="BL130" s="13" t="s">
        <v>140</v>
      </c>
      <c r="BM130" s="173" t="s">
        <v>357</v>
      </c>
    </row>
    <row r="131" spans="1:65" s="2" customFormat="1" ht="11.25">
      <c r="A131" s="30"/>
      <c r="B131" s="31"/>
      <c r="C131" s="32"/>
      <c r="D131" s="175" t="s">
        <v>143</v>
      </c>
      <c r="E131" s="32"/>
      <c r="F131" s="176" t="s">
        <v>356</v>
      </c>
      <c r="G131" s="32"/>
      <c r="H131" s="32"/>
      <c r="I131" s="177"/>
      <c r="J131" s="32"/>
      <c r="K131" s="32"/>
      <c r="L131" s="35"/>
      <c r="M131" s="178"/>
      <c r="N131" s="179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143</v>
      </c>
      <c r="AU131" s="13" t="s">
        <v>76</v>
      </c>
    </row>
    <row r="132" spans="1:65" s="10" customFormat="1" ht="11.25">
      <c r="B132" s="181"/>
      <c r="C132" s="182"/>
      <c r="D132" s="175" t="s">
        <v>147</v>
      </c>
      <c r="E132" s="183" t="s">
        <v>1</v>
      </c>
      <c r="F132" s="184" t="s">
        <v>358</v>
      </c>
      <c r="G132" s="182"/>
      <c r="H132" s="185">
        <v>48</v>
      </c>
      <c r="I132" s="186"/>
      <c r="J132" s="182"/>
      <c r="K132" s="182"/>
      <c r="L132" s="187"/>
      <c r="M132" s="188"/>
      <c r="N132" s="189"/>
      <c r="O132" s="189"/>
      <c r="P132" s="189"/>
      <c r="Q132" s="189"/>
      <c r="R132" s="189"/>
      <c r="S132" s="189"/>
      <c r="T132" s="190"/>
      <c r="AT132" s="191" t="s">
        <v>147</v>
      </c>
      <c r="AU132" s="191" t="s">
        <v>76</v>
      </c>
      <c r="AV132" s="10" t="s">
        <v>85</v>
      </c>
      <c r="AW132" s="10" t="s">
        <v>32</v>
      </c>
      <c r="AX132" s="10" t="s">
        <v>83</v>
      </c>
      <c r="AY132" s="191" t="s">
        <v>141</v>
      </c>
    </row>
    <row r="133" spans="1:65" s="2" customFormat="1" ht="14.45" customHeight="1">
      <c r="A133" s="30"/>
      <c r="B133" s="31"/>
      <c r="C133" s="161" t="s">
        <v>140</v>
      </c>
      <c r="D133" s="161" t="s">
        <v>136</v>
      </c>
      <c r="E133" s="162" t="s">
        <v>153</v>
      </c>
      <c r="F133" s="163" t="s">
        <v>154</v>
      </c>
      <c r="G133" s="164" t="s">
        <v>155</v>
      </c>
      <c r="H133" s="165">
        <v>3.5</v>
      </c>
      <c r="I133" s="166"/>
      <c r="J133" s="167">
        <f>ROUND(I133*H133,2)</f>
        <v>0</v>
      </c>
      <c r="K133" s="168"/>
      <c r="L133" s="35"/>
      <c r="M133" s="169" t="s">
        <v>1</v>
      </c>
      <c r="N133" s="170" t="s">
        <v>41</v>
      </c>
      <c r="O133" s="67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3" t="s">
        <v>140</v>
      </c>
      <c r="AT133" s="173" t="s">
        <v>136</v>
      </c>
      <c r="AU133" s="173" t="s">
        <v>76</v>
      </c>
      <c r="AY133" s="13" t="s">
        <v>141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3" t="s">
        <v>83</v>
      </c>
      <c r="BK133" s="174">
        <f>ROUND(I133*H133,2)</f>
        <v>0</v>
      </c>
      <c r="BL133" s="13" t="s">
        <v>140</v>
      </c>
      <c r="BM133" s="173" t="s">
        <v>359</v>
      </c>
    </row>
    <row r="134" spans="1:65" s="2" customFormat="1" ht="19.5">
      <c r="A134" s="30"/>
      <c r="B134" s="31"/>
      <c r="C134" s="32"/>
      <c r="D134" s="175" t="s">
        <v>143</v>
      </c>
      <c r="E134" s="32"/>
      <c r="F134" s="176" t="s">
        <v>157</v>
      </c>
      <c r="G134" s="32"/>
      <c r="H134" s="32"/>
      <c r="I134" s="177"/>
      <c r="J134" s="32"/>
      <c r="K134" s="32"/>
      <c r="L134" s="35"/>
      <c r="M134" s="178"/>
      <c r="N134" s="179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143</v>
      </c>
      <c r="AU134" s="13" t="s">
        <v>76</v>
      </c>
    </row>
    <row r="135" spans="1:65" s="2" customFormat="1" ht="19.5">
      <c r="A135" s="30"/>
      <c r="B135" s="31"/>
      <c r="C135" s="32"/>
      <c r="D135" s="175" t="s">
        <v>145</v>
      </c>
      <c r="E135" s="32"/>
      <c r="F135" s="180" t="s">
        <v>158</v>
      </c>
      <c r="G135" s="32"/>
      <c r="H135" s="32"/>
      <c r="I135" s="177"/>
      <c r="J135" s="32"/>
      <c r="K135" s="32"/>
      <c r="L135" s="35"/>
      <c r="M135" s="178"/>
      <c r="N135" s="179"/>
      <c r="O135" s="67"/>
      <c r="P135" s="67"/>
      <c r="Q135" s="67"/>
      <c r="R135" s="67"/>
      <c r="S135" s="67"/>
      <c r="T135" s="68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145</v>
      </c>
      <c r="AU135" s="13" t="s">
        <v>76</v>
      </c>
    </row>
    <row r="136" spans="1:65" s="10" customFormat="1" ht="11.25">
      <c r="B136" s="181"/>
      <c r="C136" s="182"/>
      <c r="D136" s="175" t="s">
        <v>147</v>
      </c>
      <c r="E136" s="183" t="s">
        <v>1</v>
      </c>
      <c r="F136" s="184" t="s">
        <v>360</v>
      </c>
      <c r="G136" s="182"/>
      <c r="H136" s="185">
        <v>3.5</v>
      </c>
      <c r="I136" s="186"/>
      <c r="J136" s="182"/>
      <c r="K136" s="182"/>
      <c r="L136" s="187"/>
      <c r="M136" s="188"/>
      <c r="N136" s="189"/>
      <c r="O136" s="189"/>
      <c r="P136" s="189"/>
      <c r="Q136" s="189"/>
      <c r="R136" s="189"/>
      <c r="S136" s="189"/>
      <c r="T136" s="190"/>
      <c r="AT136" s="191" t="s">
        <v>147</v>
      </c>
      <c r="AU136" s="191" t="s">
        <v>76</v>
      </c>
      <c r="AV136" s="10" t="s">
        <v>85</v>
      </c>
      <c r="AW136" s="10" t="s">
        <v>32</v>
      </c>
      <c r="AX136" s="10" t="s">
        <v>83</v>
      </c>
      <c r="AY136" s="191" t="s">
        <v>141</v>
      </c>
    </row>
    <row r="137" spans="1:65" s="2" customFormat="1" ht="14.45" customHeight="1">
      <c r="A137" s="30"/>
      <c r="B137" s="31"/>
      <c r="C137" s="161" t="s">
        <v>175</v>
      </c>
      <c r="D137" s="161" t="s">
        <v>136</v>
      </c>
      <c r="E137" s="162" t="s">
        <v>161</v>
      </c>
      <c r="F137" s="163" t="s">
        <v>162</v>
      </c>
      <c r="G137" s="164" t="s">
        <v>163</v>
      </c>
      <c r="H137" s="165">
        <v>0.3</v>
      </c>
      <c r="I137" s="166"/>
      <c r="J137" s="167">
        <f>ROUND(I137*H137,2)</f>
        <v>0</v>
      </c>
      <c r="K137" s="168"/>
      <c r="L137" s="35"/>
      <c r="M137" s="169" t="s">
        <v>1</v>
      </c>
      <c r="N137" s="170" t="s">
        <v>41</v>
      </c>
      <c r="O137" s="67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3" t="s">
        <v>140</v>
      </c>
      <c r="AT137" s="173" t="s">
        <v>136</v>
      </c>
      <c r="AU137" s="173" t="s">
        <v>76</v>
      </c>
      <c r="AY137" s="13" t="s">
        <v>141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3" t="s">
        <v>83</v>
      </c>
      <c r="BK137" s="174">
        <f>ROUND(I137*H137,2)</f>
        <v>0</v>
      </c>
      <c r="BL137" s="13" t="s">
        <v>140</v>
      </c>
      <c r="BM137" s="173" t="s">
        <v>361</v>
      </c>
    </row>
    <row r="138" spans="1:65" s="2" customFormat="1" ht="48.75">
      <c r="A138" s="30"/>
      <c r="B138" s="31"/>
      <c r="C138" s="32"/>
      <c r="D138" s="175" t="s">
        <v>143</v>
      </c>
      <c r="E138" s="32"/>
      <c r="F138" s="176" t="s">
        <v>165</v>
      </c>
      <c r="G138" s="32"/>
      <c r="H138" s="32"/>
      <c r="I138" s="177"/>
      <c r="J138" s="32"/>
      <c r="K138" s="32"/>
      <c r="L138" s="35"/>
      <c r="M138" s="178"/>
      <c r="N138" s="179"/>
      <c r="O138" s="67"/>
      <c r="P138" s="67"/>
      <c r="Q138" s="67"/>
      <c r="R138" s="67"/>
      <c r="S138" s="67"/>
      <c r="T138" s="68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143</v>
      </c>
      <c r="AU138" s="13" t="s">
        <v>76</v>
      </c>
    </row>
    <row r="139" spans="1:65" s="2" customFormat="1" ht="58.5">
      <c r="A139" s="30"/>
      <c r="B139" s="31"/>
      <c r="C139" s="32"/>
      <c r="D139" s="175" t="s">
        <v>145</v>
      </c>
      <c r="E139" s="32"/>
      <c r="F139" s="180" t="s">
        <v>166</v>
      </c>
      <c r="G139" s="32"/>
      <c r="H139" s="32"/>
      <c r="I139" s="177"/>
      <c r="J139" s="32"/>
      <c r="K139" s="32"/>
      <c r="L139" s="35"/>
      <c r="M139" s="178"/>
      <c r="N139" s="179"/>
      <c r="O139" s="67"/>
      <c r="P139" s="67"/>
      <c r="Q139" s="67"/>
      <c r="R139" s="67"/>
      <c r="S139" s="67"/>
      <c r="T139" s="68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3" t="s">
        <v>145</v>
      </c>
      <c r="AU139" s="13" t="s">
        <v>76</v>
      </c>
    </row>
    <row r="140" spans="1:65" s="10" customFormat="1" ht="11.25">
      <c r="B140" s="181"/>
      <c r="C140" s="182"/>
      <c r="D140" s="175" t="s">
        <v>147</v>
      </c>
      <c r="E140" s="183" t="s">
        <v>1</v>
      </c>
      <c r="F140" s="184" t="s">
        <v>362</v>
      </c>
      <c r="G140" s="182"/>
      <c r="H140" s="185">
        <v>0.3</v>
      </c>
      <c r="I140" s="186"/>
      <c r="J140" s="182"/>
      <c r="K140" s="182"/>
      <c r="L140" s="187"/>
      <c r="M140" s="188"/>
      <c r="N140" s="189"/>
      <c r="O140" s="189"/>
      <c r="P140" s="189"/>
      <c r="Q140" s="189"/>
      <c r="R140" s="189"/>
      <c r="S140" s="189"/>
      <c r="T140" s="190"/>
      <c r="AT140" s="191" t="s">
        <v>147</v>
      </c>
      <c r="AU140" s="191" t="s">
        <v>76</v>
      </c>
      <c r="AV140" s="10" t="s">
        <v>85</v>
      </c>
      <c r="AW140" s="10" t="s">
        <v>32</v>
      </c>
      <c r="AX140" s="10" t="s">
        <v>76</v>
      </c>
      <c r="AY140" s="191" t="s">
        <v>141</v>
      </c>
    </row>
    <row r="141" spans="1:65" s="11" customFormat="1" ht="11.25">
      <c r="B141" s="192"/>
      <c r="C141" s="193"/>
      <c r="D141" s="175" t="s">
        <v>147</v>
      </c>
      <c r="E141" s="194" t="s">
        <v>1</v>
      </c>
      <c r="F141" s="195" t="s">
        <v>152</v>
      </c>
      <c r="G141" s="193"/>
      <c r="H141" s="196">
        <v>0.3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147</v>
      </c>
      <c r="AU141" s="202" t="s">
        <v>76</v>
      </c>
      <c r="AV141" s="11" t="s">
        <v>140</v>
      </c>
      <c r="AW141" s="11" t="s">
        <v>32</v>
      </c>
      <c r="AX141" s="11" t="s">
        <v>83</v>
      </c>
      <c r="AY141" s="202" t="s">
        <v>141</v>
      </c>
    </row>
    <row r="142" spans="1:65" s="2" customFormat="1" ht="14.45" customHeight="1">
      <c r="A142" s="30"/>
      <c r="B142" s="31"/>
      <c r="C142" s="161" t="s">
        <v>183</v>
      </c>
      <c r="D142" s="161" t="s">
        <v>136</v>
      </c>
      <c r="E142" s="162" t="s">
        <v>363</v>
      </c>
      <c r="F142" s="163" t="s">
        <v>364</v>
      </c>
      <c r="G142" s="164" t="s">
        <v>139</v>
      </c>
      <c r="H142" s="165">
        <v>378</v>
      </c>
      <c r="I142" s="166"/>
      <c r="J142" s="167">
        <f>ROUND(I142*H142,2)</f>
        <v>0</v>
      </c>
      <c r="K142" s="168"/>
      <c r="L142" s="35"/>
      <c r="M142" s="169" t="s">
        <v>1</v>
      </c>
      <c r="N142" s="170" t="s">
        <v>41</v>
      </c>
      <c r="O142" s="67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3" t="s">
        <v>140</v>
      </c>
      <c r="AT142" s="173" t="s">
        <v>136</v>
      </c>
      <c r="AU142" s="173" t="s">
        <v>76</v>
      </c>
      <c r="AY142" s="13" t="s">
        <v>141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3" t="s">
        <v>83</v>
      </c>
      <c r="BK142" s="174">
        <f>ROUND(I142*H142,2)</f>
        <v>0</v>
      </c>
      <c r="BL142" s="13" t="s">
        <v>140</v>
      </c>
      <c r="BM142" s="173" t="s">
        <v>365</v>
      </c>
    </row>
    <row r="143" spans="1:65" s="2" customFormat="1" ht="48.75">
      <c r="A143" s="30"/>
      <c r="B143" s="31"/>
      <c r="C143" s="32"/>
      <c r="D143" s="175" t="s">
        <v>143</v>
      </c>
      <c r="E143" s="32"/>
      <c r="F143" s="176" t="s">
        <v>366</v>
      </c>
      <c r="G143" s="32"/>
      <c r="H143" s="32"/>
      <c r="I143" s="177"/>
      <c r="J143" s="32"/>
      <c r="K143" s="32"/>
      <c r="L143" s="35"/>
      <c r="M143" s="178"/>
      <c r="N143" s="179"/>
      <c r="O143" s="67"/>
      <c r="P143" s="67"/>
      <c r="Q143" s="67"/>
      <c r="R143" s="67"/>
      <c r="S143" s="67"/>
      <c r="T143" s="68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143</v>
      </c>
      <c r="AU143" s="13" t="s">
        <v>76</v>
      </c>
    </row>
    <row r="144" spans="1:65" s="2" customFormat="1" ht="48.75">
      <c r="A144" s="30"/>
      <c r="B144" s="31"/>
      <c r="C144" s="32"/>
      <c r="D144" s="175" t="s">
        <v>145</v>
      </c>
      <c r="E144" s="32"/>
      <c r="F144" s="180" t="s">
        <v>367</v>
      </c>
      <c r="G144" s="32"/>
      <c r="H144" s="32"/>
      <c r="I144" s="177"/>
      <c r="J144" s="32"/>
      <c r="K144" s="32"/>
      <c r="L144" s="35"/>
      <c r="M144" s="178"/>
      <c r="N144" s="179"/>
      <c r="O144" s="67"/>
      <c r="P144" s="67"/>
      <c r="Q144" s="67"/>
      <c r="R144" s="67"/>
      <c r="S144" s="67"/>
      <c r="T144" s="68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145</v>
      </c>
      <c r="AU144" s="13" t="s">
        <v>76</v>
      </c>
    </row>
    <row r="145" spans="1:65" s="10" customFormat="1" ht="11.25">
      <c r="B145" s="181"/>
      <c r="C145" s="182"/>
      <c r="D145" s="175" t="s">
        <v>147</v>
      </c>
      <c r="E145" s="183" t="s">
        <v>1</v>
      </c>
      <c r="F145" s="184" t="s">
        <v>368</v>
      </c>
      <c r="G145" s="182"/>
      <c r="H145" s="185">
        <v>308</v>
      </c>
      <c r="I145" s="186"/>
      <c r="J145" s="182"/>
      <c r="K145" s="182"/>
      <c r="L145" s="187"/>
      <c r="M145" s="188"/>
      <c r="N145" s="189"/>
      <c r="O145" s="189"/>
      <c r="P145" s="189"/>
      <c r="Q145" s="189"/>
      <c r="R145" s="189"/>
      <c r="S145" s="189"/>
      <c r="T145" s="190"/>
      <c r="AT145" s="191" t="s">
        <v>147</v>
      </c>
      <c r="AU145" s="191" t="s">
        <v>76</v>
      </c>
      <c r="AV145" s="10" t="s">
        <v>85</v>
      </c>
      <c r="AW145" s="10" t="s">
        <v>32</v>
      </c>
      <c r="AX145" s="10" t="s">
        <v>76</v>
      </c>
      <c r="AY145" s="191" t="s">
        <v>141</v>
      </c>
    </row>
    <row r="146" spans="1:65" s="10" customFormat="1" ht="11.25">
      <c r="B146" s="181"/>
      <c r="C146" s="182"/>
      <c r="D146" s="175" t="s">
        <v>147</v>
      </c>
      <c r="E146" s="183" t="s">
        <v>1</v>
      </c>
      <c r="F146" s="184" t="s">
        <v>369</v>
      </c>
      <c r="G146" s="182"/>
      <c r="H146" s="185">
        <v>70</v>
      </c>
      <c r="I146" s="186"/>
      <c r="J146" s="182"/>
      <c r="K146" s="182"/>
      <c r="L146" s="187"/>
      <c r="M146" s="188"/>
      <c r="N146" s="189"/>
      <c r="O146" s="189"/>
      <c r="P146" s="189"/>
      <c r="Q146" s="189"/>
      <c r="R146" s="189"/>
      <c r="S146" s="189"/>
      <c r="T146" s="190"/>
      <c r="AT146" s="191" t="s">
        <v>147</v>
      </c>
      <c r="AU146" s="191" t="s">
        <v>76</v>
      </c>
      <c r="AV146" s="10" t="s">
        <v>85</v>
      </c>
      <c r="AW146" s="10" t="s">
        <v>32</v>
      </c>
      <c r="AX146" s="10" t="s">
        <v>76</v>
      </c>
      <c r="AY146" s="191" t="s">
        <v>141</v>
      </c>
    </row>
    <row r="147" spans="1:65" s="11" customFormat="1" ht="11.25">
      <c r="B147" s="192"/>
      <c r="C147" s="193"/>
      <c r="D147" s="175" t="s">
        <v>147</v>
      </c>
      <c r="E147" s="194" t="s">
        <v>1</v>
      </c>
      <c r="F147" s="195" t="s">
        <v>152</v>
      </c>
      <c r="G147" s="193"/>
      <c r="H147" s="196">
        <v>378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147</v>
      </c>
      <c r="AU147" s="202" t="s">
        <v>76</v>
      </c>
      <c r="AV147" s="11" t="s">
        <v>140</v>
      </c>
      <c r="AW147" s="11" t="s">
        <v>32</v>
      </c>
      <c r="AX147" s="11" t="s">
        <v>83</v>
      </c>
      <c r="AY147" s="202" t="s">
        <v>141</v>
      </c>
    </row>
    <row r="148" spans="1:65" s="2" customFormat="1" ht="14.45" customHeight="1">
      <c r="A148" s="30"/>
      <c r="B148" s="31"/>
      <c r="C148" s="161" t="s">
        <v>190</v>
      </c>
      <c r="D148" s="161" t="s">
        <v>136</v>
      </c>
      <c r="E148" s="162" t="s">
        <v>169</v>
      </c>
      <c r="F148" s="163" t="s">
        <v>170</v>
      </c>
      <c r="G148" s="164" t="s">
        <v>155</v>
      </c>
      <c r="H148" s="165">
        <v>448.8</v>
      </c>
      <c r="I148" s="166"/>
      <c r="J148" s="167">
        <f>ROUND(I148*H148,2)</f>
        <v>0</v>
      </c>
      <c r="K148" s="168"/>
      <c r="L148" s="35"/>
      <c r="M148" s="169" t="s">
        <v>1</v>
      </c>
      <c r="N148" s="170" t="s">
        <v>41</v>
      </c>
      <c r="O148" s="67"/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3" t="s">
        <v>140</v>
      </c>
      <c r="AT148" s="173" t="s">
        <v>136</v>
      </c>
      <c r="AU148" s="173" t="s">
        <v>76</v>
      </c>
      <c r="AY148" s="13" t="s">
        <v>141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3" t="s">
        <v>83</v>
      </c>
      <c r="BK148" s="174">
        <f>ROUND(I148*H148,2)</f>
        <v>0</v>
      </c>
      <c r="BL148" s="13" t="s">
        <v>140</v>
      </c>
      <c r="BM148" s="173" t="s">
        <v>370</v>
      </c>
    </row>
    <row r="149" spans="1:65" s="2" customFormat="1" ht="19.5">
      <c r="A149" s="30"/>
      <c r="B149" s="31"/>
      <c r="C149" s="32"/>
      <c r="D149" s="175" t="s">
        <v>143</v>
      </c>
      <c r="E149" s="32"/>
      <c r="F149" s="176" t="s">
        <v>172</v>
      </c>
      <c r="G149" s="32"/>
      <c r="H149" s="32"/>
      <c r="I149" s="177"/>
      <c r="J149" s="32"/>
      <c r="K149" s="32"/>
      <c r="L149" s="35"/>
      <c r="M149" s="178"/>
      <c r="N149" s="179"/>
      <c r="O149" s="67"/>
      <c r="P149" s="67"/>
      <c r="Q149" s="67"/>
      <c r="R149" s="67"/>
      <c r="S149" s="67"/>
      <c r="T149" s="68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143</v>
      </c>
      <c r="AU149" s="13" t="s">
        <v>76</v>
      </c>
    </row>
    <row r="150" spans="1:65" s="2" customFormat="1" ht="29.25">
      <c r="A150" s="30"/>
      <c r="B150" s="31"/>
      <c r="C150" s="32"/>
      <c r="D150" s="175" t="s">
        <v>145</v>
      </c>
      <c r="E150" s="32"/>
      <c r="F150" s="180" t="s">
        <v>173</v>
      </c>
      <c r="G150" s="32"/>
      <c r="H150" s="32"/>
      <c r="I150" s="177"/>
      <c r="J150" s="32"/>
      <c r="K150" s="32"/>
      <c r="L150" s="35"/>
      <c r="M150" s="178"/>
      <c r="N150" s="179"/>
      <c r="O150" s="67"/>
      <c r="P150" s="67"/>
      <c r="Q150" s="67"/>
      <c r="R150" s="67"/>
      <c r="S150" s="67"/>
      <c r="T150" s="68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3" t="s">
        <v>145</v>
      </c>
      <c r="AU150" s="13" t="s">
        <v>76</v>
      </c>
    </row>
    <row r="151" spans="1:65" s="10" customFormat="1" ht="11.25">
      <c r="B151" s="181"/>
      <c r="C151" s="182"/>
      <c r="D151" s="175" t="s">
        <v>147</v>
      </c>
      <c r="E151" s="183" t="s">
        <v>1</v>
      </c>
      <c r="F151" s="184" t="s">
        <v>371</v>
      </c>
      <c r="G151" s="182"/>
      <c r="H151" s="185">
        <v>448.8</v>
      </c>
      <c r="I151" s="186"/>
      <c r="J151" s="182"/>
      <c r="K151" s="182"/>
      <c r="L151" s="187"/>
      <c r="M151" s="188"/>
      <c r="N151" s="189"/>
      <c r="O151" s="189"/>
      <c r="P151" s="189"/>
      <c r="Q151" s="189"/>
      <c r="R151" s="189"/>
      <c r="S151" s="189"/>
      <c r="T151" s="190"/>
      <c r="AT151" s="191" t="s">
        <v>147</v>
      </c>
      <c r="AU151" s="191" t="s">
        <v>76</v>
      </c>
      <c r="AV151" s="10" t="s">
        <v>85</v>
      </c>
      <c r="AW151" s="10" t="s">
        <v>32</v>
      </c>
      <c r="AX151" s="10" t="s">
        <v>83</v>
      </c>
      <c r="AY151" s="191" t="s">
        <v>141</v>
      </c>
    </row>
    <row r="152" spans="1:65" s="2" customFormat="1" ht="14.45" customHeight="1">
      <c r="A152" s="30"/>
      <c r="B152" s="31"/>
      <c r="C152" s="203" t="s">
        <v>194</v>
      </c>
      <c r="D152" s="203" t="s">
        <v>176</v>
      </c>
      <c r="E152" s="204" t="s">
        <v>177</v>
      </c>
      <c r="F152" s="205" t="s">
        <v>178</v>
      </c>
      <c r="G152" s="206" t="s">
        <v>179</v>
      </c>
      <c r="H152" s="207">
        <v>556.96100000000001</v>
      </c>
      <c r="I152" s="208"/>
      <c r="J152" s="209">
        <f>ROUND(I152*H152,2)</f>
        <v>0</v>
      </c>
      <c r="K152" s="210"/>
      <c r="L152" s="211"/>
      <c r="M152" s="212" t="s">
        <v>1</v>
      </c>
      <c r="N152" s="213" t="s">
        <v>41</v>
      </c>
      <c r="O152" s="67"/>
      <c r="P152" s="171">
        <f>O152*H152</f>
        <v>0</v>
      </c>
      <c r="Q152" s="171">
        <v>1</v>
      </c>
      <c r="R152" s="171">
        <f>Q152*H152</f>
        <v>556.96100000000001</v>
      </c>
      <c r="S152" s="171">
        <v>0</v>
      </c>
      <c r="T152" s="17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3" t="s">
        <v>180</v>
      </c>
      <c r="AT152" s="173" t="s">
        <v>176</v>
      </c>
      <c r="AU152" s="173" t="s">
        <v>76</v>
      </c>
      <c r="AY152" s="13" t="s">
        <v>141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3" t="s">
        <v>83</v>
      </c>
      <c r="BK152" s="174">
        <f>ROUND(I152*H152,2)</f>
        <v>0</v>
      </c>
      <c r="BL152" s="13" t="s">
        <v>180</v>
      </c>
      <c r="BM152" s="173" t="s">
        <v>372</v>
      </c>
    </row>
    <row r="153" spans="1:65" s="2" customFormat="1" ht="11.25">
      <c r="A153" s="30"/>
      <c r="B153" s="31"/>
      <c r="C153" s="32"/>
      <c r="D153" s="175" t="s">
        <v>143</v>
      </c>
      <c r="E153" s="32"/>
      <c r="F153" s="176" t="s">
        <v>178</v>
      </c>
      <c r="G153" s="32"/>
      <c r="H153" s="32"/>
      <c r="I153" s="177"/>
      <c r="J153" s="32"/>
      <c r="K153" s="32"/>
      <c r="L153" s="35"/>
      <c r="M153" s="178"/>
      <c r="N153" s="179"/>
      <c r="O153" s="67"/>
      <c r="P153" s="67"/>
      <c r="Q153" s="67"/>
      <c r="R153" s="67"/>
      <c r="S153" s="67"/>
      <c r="T153" s="68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143</v>
      </c>
      <c r="AU153" s="13" t="s">
        <v>76</v>
      </c>
    </row>
    <row r="154" spans="1:65" s="10" customFormat="1" ht="11.25">
      <c r="B154" s="181"/>
      <c r="C154" s="182"/>
      <c r="D154" s="175" t="s">
        <v>147</v>
      </c>
      <c r="E154" s="183" t="s">
        <v>1</v>
      </c>
      <c r="F154" s="184" t="s">
        <v>373</v>
      </c>
      <c r="G154" s="182"/>
      <c r="H154" s="185">
        <v>556.96100000000001</v>
      </c>
      <c r="I154" s="186"/>
      <c r="J154" s="182"/>
      <c r="K154" s="182"/>
      <c r="L154" s="187"/>
      <c r="M154" s="188"/>
      <c r="N154" s="189"/>
      <c r="O154" s="189"/>
      <c r="P154" s="189"/>
      <c r="Q154" s="189"/>
      <c r="R154" s="189"/>
      <c r="S154" s="189"/>
      <c r="T154" s="190"/>
      <c r="AT154" s="191" t="s">
        <v>147</v>
      </c>
      <c r="AU154" s="191" t="s">
        <v>76</v>
      </c>
      <c r="AV154" s="10" t="s">
        <v>85</v>
      </c>
      <c r="AW154" s="10" t="s">
        <v>32</v>
      </c>
      <c r="AX154" s="10" t="s">
        <v>83</v>
      </c>
      <c r="AY154" s="191" t="s">
        <v>141</v>
      </c>
    </row>
    <row r="155" spans="1:65" s="2" customFormat="1" ht="14.45" customHeight="1">
      <c r="A155" s="30"/>
      <c r="B155" s="31"/>
      <c r="C155" s="161" t="s">
        <v>204</v>
      </c>
      <c r="D155" s="161" t="s">
        <v>136</v>
      </c>
      <c r="E155" s="162" t="s">
        <v>374</v>
      </c>
      <c r="F155" s="163" t="s">
        <v>375</v>
      </c>
      <c r="G155" s="164" t="s">
        <v>193</v>
      </c>
      <c r="H155" s="165">
        <v>161</v>
      </c>
      <c r="I155" s="166"/>
      <c r="J155" s="167">
        <f>ROUND(I155*H155,2)</f>
        <v>0</v>
      </c>
      <c r="K155" s="168"/>
      <c r="L155" s="35"/>
      <c r="M155" s="169" t="s">
        <v>1</v>
      </c>
      <c r="N155" s="170" t="s">
        <v>41</v>
      </c>
      <c r="O155" s="67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3" t="s">
        <v>140</v>
      </c>
      <c r="AT155" s="173" t="s">
        <v>136</v>
      </c>
      <c r="AU155" s="173" t="s">
        <v>76</v>
      </c>
      <c r="AY155" s="13" t="s">
        <v>141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3" t="s">
        <v>83</v>
      </c>
      <c r="BK155" s="174">
        <f>ROUND(I155*H155,2)</f>
        <v>0</v>
      </c>
      <c r="BL155" s="13" t="s">
        <v>140</v>
      </c>
      <c r="BM155" s="173" t="s">
        <v>376</v>
      </c>
    </row>
    <row r="156" spans="1:65" s="2" customFormat="1" ht="39">
      <c r="A156" s="30"/>
      <c r="B156" s="31"/>
      <c r="C156" s="32"/>
      <c r="D156" s="175" t="s">
        <v>143</v>
      </c>
      <c r="E156" s="32"/>
      <c r="F156" s="176" t="s">
        <v>377</v>
      </c>
      <c r="G156" s="32"/>
      <c r="H156" s="32"/>
      <c r="I156" s="177"/>
      <c r="J156" s="32"/>
      <c r="K156" s="32"/>
      <c r="L156" s="35"/>
      <c r="M156" s="178"/>
      <c r="N156" s="179"/>
      <c r="O156" s="67"/>
      <c r="P156" s="67"/>
      <c r="Q156" s="67"/>
      <c r="R156" s="67"/>
      <c r="S156" s="67"/>
      <c r="T156" s="68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143</v>
      </c>
      <c r="AU156" s="13" t="s">
        <v>76</v>
      </c>
    </row>
    <row r="157" spans="1:65" s="2" customFormat="1" ht="39">
      <c r="A157" s="30"/>
      <c r="B157" s="31"/>
      <c r="C157" s="32"/>
      <c r="D157" s="175" t="s">
        <v>145</v>
      </c>
      <c r="E157" s="32"/>
      <c r="F157" s="180" t="s">
        <v>378</v>
      </c>
      <c r="G157" s="32"/>
      <c r="H157" s="32"/>
      <c r="I157" s="177"/>
      <c r="J157" s="32"/>
      <c r="K157" s="32"/>
      <c r="L157" s="35"/>
      <c r="M157" s="178"/>
      <c r="N157" s="179"/>
      <c r="O157" s="67"/>
      <c r="P157" s="67"/>
      <c r="Q157" s="67"/>
      <c r="R157" s="67"/>
      <c r="S157" s="67"/>
      <c r="T157" s="68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145</v>
      </c>
      <c r="AU157" s="13" t="s">
        <v>76</v>
      </c>
    </row>
    <row r="158" spans="1:65" s="10" customFormat="1" ht="11.25">
      <c r="B158" s="181"/>
      <c r="C158" s="182"/>
      <c r="D158" s="175" t="s">
        <v>147</v>
      </c>
      <c r="E158" s="183" t="s">
        <v>1</v>
      </c>
      <c r="F158" s="184" t="s">
        <v>379</v>
      </c>
      <c r="G158" s="182"/>
      <c r="H158" s="185">
        <v>161</v>
      </c>
      <c r="I158" s="186"/>
      <c r="J158" s="182"/>
      <c r="K158" s="182"/>
      <c r="L158" s="187"/>
      <c r="M158" s="188"/>
      <c r="N158" s="189"/>
      <c r="O158" s="189"/>
      <c r="P158" s="189"/>
      <c r="Q158" s="189"/>
      <c r="R158" s="189"/>
      <c r="S158" s="189"/>
      <c r="T158" s="190"/>
      <c r="AT158" s="191" t="s">
        <v>147</v>
      </c>
      <c r="AU158" s="191" t="s">
        <v>76</v>
      </c>
      <c r="AV158" s="10" t="s">
        <v>85</v>
      </c>
      <c r="AW158" s="10" t="s">
        <v>32</v>
      </c>
      <c r="AX158" s="10" t="s">
        <v>83</v>
      </c>
      <c r="AY158" s="191" t="s">
        <v>141</v>
      </c>
    </row>
    <row r="159" spans="1:65" s="2" customFormat="1" ht="14.45" customHeight="1">
      <c r="A159" s="30"/>
      <c r="B159" s="31"/>
      <c r="C159" s="161" t="s">
        <v>211</v>
      </c>
      <c r="D159" s="161" t="s">
        <v>136</v>
      </c>
      <c r="E159" s="162" t="s">
        <v>253</v>
      </c>
      <c r="F159" s="163" t="s">
        <v>254</v>
      </c>
      <c r="G159" s="164" t="s">
        <v>255</v>
      </c>
      <c r="H159" s="165">
        <v>2890</v>
      </c>
      <c r="I159" s="166"/>
      <c r="J159" s="167">
        <f>ROUND(I159*H159,2)</f>
        <v>0</v>
      </c>
      <c r="K159" s="168"/>
      <c r="L159" s="35"/>
      <c r="M159" s="169" t="s">
        <v>1</v>
      </c>
      <c r="N159" s="170" t="s">
        <v>41</v>
      </c>
      <c r="O159" s="67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3" t="s">
        <v>140</v>
      </c>
      <c r="AT159" s="173" t="s">
        <v>136</v>
      </c>
      <c r="AU159" s="173" t="s">
        <v>76</v>
      </c>
      <c r="AY159" s="13" t="s">
        <v>141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3" t="s">
        <v>83</v>
      </c>
      <c r="BK159" s="174">
        <f>ROUND(I159*H159,2)</f>
        <v>0</v>
      </c>
      <c r="BL159" s="13" t="s">
        <v>140</v>
      </c>
      <c r="BM159" s="173" t="s">
        <v>380</v>
      </c>
    </row>
    <row r="160" spans="1:65" s="2" customFormat="1" ht="29.25">
      <c r="A160" s="30"/>
      <c r="B160" s="31"/>
      <c r="C160" s="32"/>
      <c r="D160" s="175" t="s">
        <v>143</v>
      </c>
      <c r="E160" s="32"/>
      <c r="F160" s="176" t="s">
        <v>257</v>
      </c>
      <c r="G160" s="32"/>
      <c r="H160" s="32"/>
      <c r="I160" s="177"/>
      <c r="J160" s="32"/>
      <c r="K160" s="32"/>
      <c r="L160" s="35"/>
      <c r="M160" s="178"/>
      <c r="N160" s="179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143</v>
      </c>
      <c r="AU160" s="13" t="s">
        <v>76</v>
      </c>
    </row>
    <row r="161" spans="1:65" s="2" customFormat="1" ht="29.25">
      <c r="A161" s="30"/>
      <c r="B161" s="31"/>
      <c r="C161" s="32"/>
      <c r="D161" s="175" t="s">
        <v>145</v>
      </c>
      <c r="E161" s="32"/>
      <c r="F161" s="180" t="s">
        <v>258</v>
      </c>
      <c r="G161" s="32"/>
      <c r="H161" s="32"/>
      <c r="I161" s="177"/>
      <c r="J161" s="32"/>
      <c r="K161" s="32"/>
      <c r="L161" s="35"/>
      <c r="M161" s="178"/>
      <c r="N161" s="179"/>
      <c r="O161" s="67"/>
      <c r="P161" s="67"/>
      <c r="Q161" s="67"/>
      <c r="R161" s="67"/>
      <c r="S161" s="67"/>
      <c r="T161" s="68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145</v>
      </c>
      <c r="AU161" s="13" t="s">
        <v>76</v>
      </c>
    </row>
    <row r="162" spans="1:65" s="10" customFormat="1" ht="11.25">
      <c r="B162" s="181"/>
      <c r="C162" s="182"/>
      <c r="D162" s="175" t="s">
        <v>147</v>
      </c>
      <c r="E162" s="183" t="s">
        <v>1</v>
      </c>
      <c r="F162" s="184" t="s">
        <v>381</v>
      </c>
      <c r="G162" s="182"/>
      <c r="H162" s="185">
        <v>2890</v>
      </c>
      <c r="I162" s="186"/>
      <c r="J162" s="182"/>
      <c r="K162" s="182"/>
      <c r="L162" s="187"/>
      <c r="M162" s="188"/>
      <c r="N162" s="189"/>
      <c r="O162" s="189"/>
      <c r="P162" s="189"/>
      <c r="Q162" s="189"/>
      <c r="R162" s="189"/>
      <c r="S162" s="189"/>
      <c r="T162" s="190"/>
      <c r="AT162" s="191" t="s">
        <v>147</v>
      </c>
      <c r="AU162" s="191" t="s">
        <v>76</v>
      </c>
      <c r="AV162" s="10" t="s">
        <v>85</v>
      </c>
      <c r="AW162" s="10" t="s">
        <v>32</v>
      </c>
      <c r="AX162" s="10" t="s">
        <v>83</v>
      </c>
      <c r="AY162" s="191" t="s">
        <v>141</v>
      </c>
    </row>
    <row r="163" spans="1:65" s="2" customFormat="1" ht="14.45" customHeight="1">
      <c r="A163" s="30"/>
      <c r="B163" s="31"/>
      <c r="C163" s="203" t="s">
        <v>217</v>
      </c>
      <c r="D163" s="203" t="s">
        <v>176</v>
      </c>
      <c r="E163" s="204" t="s">
        <v>261</v>
      </c>
      <c r="F163" s="205" t="s">
        <v>262</v>
      </c>
      <c r="G163" s="206" t="s">
        <v>193</v>
      </c>
      <c r="H163" s="207">
        <v>5780</v>
      </c>
      <c r="I163" s="208"/>
      <c r="J163" s="209">
        <f>ROUND(I163*H163,2)</f>
        <v>0</v>
      </c>
      <c r="K163" s="210"/>
      <c r="L163" s="211"/>
      <c r="M163" s="212" t="s">
        <v>1</v>
      </c>
      <c r="N163" s="213" t="s">
        <v>41</v>
      </c>
      <c r="O163" s="67"/>
      <c r="P163" s="171">
        <f>O163*H163</f>
        <v>0</v>
      </c>
      <c r="Q163" s="171">
        <v>1.23E-3</v>
      </c>
      <c r="R163" s="171">
        <f>Q163*H163</f>
        <v>7.1093999999999999</v>
      </c>
      <c r="S163" s="171">
        <v>0</v>
      </c>
      <c r="T163" s="172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3" t="s">
        <v>194</v>
      </c>
      <c r="AT163" s="173" t="s">
        <v>176</v>
      </c>
      <c r="AU163" s="173" t="s">
        <v>76</v>
      </c>
      <c r="AY163" s="13" t="s">
        <v>141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3" t="s">
        <v>83</v>
      </c>
      <c r="BK163" s="174">
        <f>ROUND(I163*H163,2)</f>
        <v>0</v>
      </c>
      <c r="BL163" s="13" t="s">
        <v>140</v>
      </c>
      <c r="BM163" s="173" t="s">
        <v>382</v>
      </c>
    </row>
    <row r="164" spans="1:65" s="2" customFormat="1" ht="11.25">
      <c r="A164" s="30"/>
      <c r="B164" s="31"/>
      <c r="C164" s="32"/>
      <c r="D164" s="175" t="s">
        <v>143</v>
      </c>
      <c r="E164" s="32"/>
      <c r="F164" s="176" t="s">
        <v>262</v>
      </c>
      <c r="G164" s="32"/>
      <c r="H164" s="32"/>
      <c r="I164" s="177"/>
      <c r="J164" s="32"/>
      <c r="K164" s="32"/>
      <c r="L164" s="35"/>
      <c r="M164" s="178"/>
      <c r="N164" s="179"/>
      <c r="O164" s="67"/>
      <c r="P164" s="67"/>
      <c r="Q164" s="67"/>
      <c r="R164" s="67"/>
      <c r="S164" s="67"/>
      <c r="T164" s="68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143</v>
      </c>
      <c r="AU164" s="13" t="s">
        <v>76</v>
      </c>
    </row>
    <row r="165" spans="1:65" s="10" customFormat="1" ht="11.25">
      <c r="B165" s="181"/>
      <c r="C165" s="182"/>
      <c r="D165" s="175" t="s">
        <v>147</v>
      </c>
      <c r="E165" s="183" t="s">
        <v>1</v>
      </c>
      <c r="F165" s="184" t="s">
        <v>383</v>
      </c>
      <c r="G165" s="182"/>
      <c r="H165" s="185">
        <v>5780</v>
      </c>
      <c r="I165" s="186"/>
      <c r="J165" s="182"/>
      <c r="K165" s="182"/>
      <c r="L165" s="187"/>
      <c r="M165" s="188"/>
      <c r="N165" s="189"/>
      <c r="O165" s="189"/>
      <c r="P165" s="189"/>
      <c r="Q165" s="189"/>
      <c r="R165" s="189"/>
      <c r="S165" s="189"/>
      <c r="T165" s="190"/>
      <c r="AT165" s="191" t="s">
        <v>147</v>
      </c>
      <c r="AU165" s="191" t="s">
        <v>76</v>
      </c>
      <c r="AV165" s="10" t="s">
        <v>85</v>
      </c>
      <c r="AW165" s="10" t="s">
        <v>32</v>
      </c>
      <c r="AX165" s="10" t="s">
        <v>83</v>
      </c>
      <c r="AY165" s="191" t="s">
        <v>141</v>
      </c>
    </row>
    <row r="166" spans="1:65" s="2" customFormat="1" ht="14.45" customHeight="1">
      <c r="A166" s="30"/>
      <c r="B166" s="31"/>
      <c r="C166" s="203" t="s">
        <v>224</v>
      </c>
      <c r="D166" s="203" t="s">
        <v>176</v>
      </c>
      <c r="E166" s="204" t="s">
        <v>191</v>
      </c>
      <c r="F166" s="205" t="s">
        <v>192</v>
      </c>
      <c r="G166" s="206" t="s">
        <v>193</v>
      </c>
      <c r="H166" s="207">
        <v>322</v>
      </c>
      <c r="I166" s="208"/>
      <c r="J166" s="209">
        <f>ROUND(I166*H166,2)</f>
        <v>0</v>
      </c>
      <c r="K166" s="210"/>
      <c r="L166" s="211"/>
      <c r="M166" s="212" t="s">
        <v>1</v>
      </c>
      <c r="N166" s="213" t="s">
        <v>41</v>
      </c>
      <c r="O166" s="67"/>
      <c r="P166" s="171">
        <f>O166*H166</f>
        <v>0</v>
      </c>
      <c r="Q166" s="171">
        <v>1.8000000000000001E-4</v>
      </c>
      <c r="R166" s="171">
        <f>Q166*H166</f>
        <v>5.7960000000000005E-2</v>
      </c>
      <c r="S166" s="171">
        <v>0</v>
      </c>
      <c r="T166" s="17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3" t="s">
        <v>194</v>
      </c>
      <c r="AT166" s="173" t="s">
        <v>176</v>
      </c>
      <c r="AU166" s="173" t="s">
        <v>76</v>
      </c>
      <c r="AY166" s="13" t="s">
        <v>141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3" t="s">
        <v>83</v>
      </c>
      <c r="BK166" s="174">
        <f>ROUND(I166*H166,2)</f>
        <v>0</v>
      </c>
      <c r="BL166" s="13" t="s">
        <v>140</v>
      </c>
      <c r="BM166" s="173" t="s">
        <v>384</v>
      </c>
    </row>
    <row r="167" spans="1:65" s="2" customFormat="1" ht="11.25">
      <c r="A167" s="30"/>
      <c r="B167" s="31"/>
      <c r="C167" s="32"/>
      <c r="D167" s="175" t="s">
        <v>143</v>
      </c>
      <c r="E167" s="32"/>
      <c r="F167" s="176" t="s">
        <v>192</v>
      </c>
      <c r="G167" s="32"/>
      <c r="H167" s="32"/>
      <c r="I167" s="177"/>
      <c r="J167" s="32"/>
      <c r="K167" s="32"/>
      <c r="L167" s="35"/>
      <c r="M167" s="178"/>
      <c r="N167" s="179"/>
      <c r="O167" s="67"/>
      <c r="P167" s="67"/>
      <c r="Q167" s="67"/>
      <c r="R167" s="67"/>
      <c r="S167" s="67"/>
      <c r="T167" s="68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3" t="s">
        <v>143</v>
      </c>
      <c r="AU167" s="13" t="s">
        <v>76</v>
      </c>
    </row>
    <row r="168" spans="1:65" s="10" customFormat="1" ht="11.25">
      <c r="B168" s="181"/>
      <c r="C168" s="182"/>
      <c r="D168" s="175" t="s">
        <v>147</v>
      </c>
      <c r="E168" s="183" t="s">
        <v>1</v>
      </c>
      <c r="F168" s="184" t="s">
        <v>385</v>
      </c>
      <c r="G168" s="182"/>
      <c r="H168" s="185">
        <v>322</v>
      </c>
      <c r="I168" s="186"/>
      <c r="J168" s="182"/>
      <c r="K168" s="182"/>
      <c r="L168" s="187"/>
      <c r="M168" s="188"/>
      <c r="N168" s="189"/>
      <c r="O168" s="189"/>
      <c r="P168" s="189"/>
      <c r="Q168" s="189"/>
      <c r="R168" s="189"/>
      <c r="S168" s="189"/>
      <c r="T168" s="190"/>
      <c r="AT168" s="191" t="s">
        <v>147</v>
      </c>
      <c r="AU168" s="191" t="s">
        <v>76</v>
      </c>
      <c r="AV168" s="10" t="s">
        <v>85</v>
      </c>
      <c r="AW168" s="10" t="s">
        <v>32</v>
      </c>
      <c r="AX168" s="10" t="s">
        <v>83</v>
      </c>
      <c r="AY168" s="191" t="s">
        <v>141</v>
      </c>
    </row>
    <row r="169" spans="1:65" s="2" customFormat="1" ht="14.45" customHeight="1">
      <c r="A169" s="30"/>
      <c r="B169" s="31"/>
      <c r="C169" s="161" t="s">
        <v>229</v>
      </c>
      <c r="D169" s="161" t="s">
        <v>136</v>
      </c>
      <c r="E169" s="162" t="s">
        <v>197</v>
      </c>
      <c r="F169" s="163" t="s">
        <v>198</v>
      </c>
      <c r="G169" s="164" t="s">
        <v>193</v>
      </c>
      <c r="H169" s="165">
        <v>6</v>
      </c>
      <c r="I169" s="166"/>
      <c r="J169" s="167">
        <f>ROUND(I169*H169,2)</f>
        <v>0</v>
      </c>
      <c r="K169" s="168"/>
      <c r="L169" s="35"/>
      <c r="M169" s="169" t="s">
        <v>1</v>
      </c>
      <c r="N169" s="170" t="s">
        <v>41</v>
      </c>
      <c r="O169" s="67"/>
      <c r="P169" s="171">
        <f>O169*H169</f>
        <v>0</v>
      </c>
      <c r="Q169" s="171">
        <v>0</v>
      </c>
      <c r="R169" s="171">
        <f>Q169*H169</f>
        <v>0</v>
      </c>
      <c r="S169" s="171">
        <v>0</v>
      </c>
      <c r="T169" s="17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3" t="s">
        <v>140</v>
      </c>
      <c r="AT169" s="173" t="s">
        <v>136</v>
      </c>
      <c r="AU169" s="173" t="s">
        <v>76</v>
      </c>
      <c r="AY169" s="13" t="s">
        <v>141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3" t="s">
        <v>83</v>
      </c>
      <c r="BK169" s="174">
        <f>ROUND(I169*H169,2)</f>
        <v>0</v>
      </c>
      <c r="BL169" s="13" t="s">
        <v>140</v>
      </c>
      <c r="BM169" s="173" t="s">
        <v>386</v>
      </c>
    </row>
    <row r="170" spans="1:65" s="2" customFormat="1" ht="19.5">
      <c r="A170" s="30"/>
      <c r="B170" s="31"/>
      <c r="C170" s="32"/>
      <c r="D170" s="175" t="s">
        <v>143</v>
      </c>
      <c r="E170" s="32"/>
      <c r="F170" s="176" t="s">
        <v>200</v>
      </c>
      <c r="G170" s="32"/>
      <c r="H170" s="32"/>
      <c r="I170" s="177"/>
      <c r="J170" s="32"/>
      <c r="K170" s="32"/>
      <c r="L170" s="35"/>
      <c r="M170" s="178"/>
      <c r="N170" s="179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143</v>
      </c>
      <c r="AU170" s="13" t="s">
        <v>76</v>
      </c>
    </row>
    <row r="171" spans="1:65" s="2" customFormat="1" ht="19.5">
      <c r="A171" s="30"/>
      <c r="B171" s="31"/>
      <c r="C171" s="32"/>
      <c r="D171" s="175" t="s">
        <v>145</v>
      </c>
      <c r="E171" s="32"/>
      <c r="F171" s="180" t="s">
        <v>201</v>
      </c>
      <c r="G171" s="32"/>
      <c r="H171" s="32"/>
      <c r="I171" s="177"/>
      <c r="J171" s="32"/>
      <c r="K171" s="32"/>
      <c r="L171" s="35"/>
      <c r="M171" s="178"/>
      <c r="N171" s="179"/>
      <c r="O171" s="67"/>
      <c r="P171" s="67"/>
      <c r="Q171" s="67"/>
      <c r="R171" s="67"/>
      <c r="S171" s="67"/>
      <c r="T171" s="68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3" t="s">
        <v>145</v>
      </c>
      <c r="AU171" s="13" t="s">
        <v>76</v>
      </c>
    </row>
    <row r="172" spans="1:65" s="2" customFormat="1" ht="19.5">
      <c r="A172" s="30"/>
      <c r="B172" s="31"/>
      <c r="C172" s="32"/>
      <c r="D172" s="175" t="s">
        <v>202</v>
      </c>
      <c r="E172" s="32"/>
      <c r="F172" s="180" t="s">
        <v>203</v>
      </c>
      <c r="G172" s="32"/>
      <c r="H172" s="32"/>
      <c r="I172" s="177"/>
      <c r="J172" s="32"/>
      <c r="K172" s="32"/>
      <c r="L172" s="35"/>
      <c r="M172" s="178"/>
      <c r="N172" s="179"/>
      <c r="O172" s="67"/>
      <c r="P172" s="67"/>
      <c r="Q172" s="67"/>
      <c r="R172" s="67"/>
      <c r="S172" s="67"/>
      <c r="T172" s="68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3" t="s">
        <v>202</v>
      </c>
      <c r="AU172" s="13" t="s">
        <v>76</v>
      </c>
    </row>
    <row r="173" spans="1:65" s="2" customFormat="1" ht="14.45" customHeight="1">
      <c r="A173" s="30"/>
      <c r="B173" s="31"/>
      <c r="C173" s="161" t="s">
        <v>239</v>
      </c>
      <c r="D173" s="161" t="s">
        <v>136</v>
      </c>
      <c r="E173" s="162" t="s">
        <v>205</v>
      </c>
      <c r="F173" s="163" t="s">
        <v>206</v>
      </c>
      <c r="G173" s="164" t="s">
        <v>207</v>
      </c>
      <c r="H173" s="165">
        <v>6</v>
      </c>
      <c r="I173" s="166"/>
      <c r="J173" s="167">
        <f>ROUND(I173*H173,2)</f>
        <v>0</v>
      </c>
      <c r="K173" s="168"/>
      <c r="L173" s="35"/>
      <c r="M173" s="169" t="s">
        <v>1</v>
      </c>
      <c r="N173" s="170" t="s">
        <v>41</v>
      </c>
      <c r="O173" s="67"/>
      <c r="P173" s="171">
        <f>O173*H173</f>
        <v>0</v>
      </c>
      <c r="Q173" s="171">
        <v>0</v>
      </c>
      <c r="R173" s="171">
        <f>Q173*H173</f>
        <v>0</v>
      </c>
      <c r="S173" s="171">
        <v>0</v>
      </c>
      <c r="T173" s="17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3" t="s">
        <v>140</v>
      </c>
      <c r="AT173" s="173" t="s">
        <v>136</v>
      </c>
      <c r="AU173" s="173" t="s">
        <v>76</v>
      </c>
      <c r="AY173" s="13" t="s">
        <v>141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3" t="s">
        <v>83</v>
      </c>
      <c r="BK173" s="174">
        <f>ROUND(I173*H173,2)</f>
        <v>0</v>
      </c>
      <c r="BL173" s="13" t="s">
        <v>140</v>
      </c>
      <c r="BM173" s="173" t="s">
        <v>387</v>
      </c>
    </row>
    <row r="174" spans="1:65" s="2" customFormat="1" ht="39">
      <c r="A174" s="30"/>
      <c r="B174" s="31"/>
      <c r="C174" s="32"/>
      <c r="D174" s="175" t="s">
        <v>143</v>
      </c>
      <c r="E174" s="32"/>
      <c r="F174" s="176" t="s">
        <v>209</v>
      </c>
      <c r="G174" s="32"/>
      <c r="H174" s="32"/>
      <c r="I174" s="177"/>
      <c r="J174" s="32"/>
      <c r="K174" s="32"/>
      <c r="L174" s="35"/>
      <c r="M174" s="178"/>
      <c r="N174" s="179"/>
      <c r="O174" s="67"/>
      <c r="P174" s="67"/>
      <c r="Q174" s="67"/>
      <c r="R174" s="67"/>
      <c r="S174" s="67"/>
      <c r="T174" s="68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143</v>
      </c>
      <c r="AU174" s="13" t="s">
        <v>76</v>
      </c>
    </row>
    <row r="175" spans="1:65" s="2" customFormat="1" ht="39">
      <c r="A175" s="30"/>
      <c r="B175" s="31"/>
      <c r="C175" s="32"/>
      <c r="D175" s="175" t="s">
        <v>145</v>
      </c>
      <c r="E175" s="32"/>
      <c r="F175" s="180" t="s">
        <v>210</v>
      </c>
      <c r="G175" s="32"/>
      <c r="H175" s="32"/>
      <c r="I175" s="177"/>
      <c r="J175" s="32"/>
      <c r="K175" s="32"/>
      <c r="L175" s="35"/>
      <c r="M175" s="178"/>
      <c r="N175" s="179"/>
      <c r="O175" s="67"/>
      <c r="P175" s="67"/>
      <c r="Q175" s="67"/>
      <c r="R175" s="67"/>
      <c r="S175" s="67"/>
      <c r="T175" s="68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3" t="s">
        <v>145</v>
      </c>
      <c r="AU175" s="13" t="s">
        <v>76</v>
      </c>
    </row>
    <row r="176" spans="1:65" s="2" customFormat="1" ht="14.45" customHeight="1">
      <c r="A176" s="30"/>
      <c r="B176" s="31"/>
      <c r="C176" s="161" t="s">
        <v>8</v>
      </c>
      <c r="D176" s="161" t="s">
        <v>136</v>
      </c>
      <c r="E176" s="162" t="s">
        <v>212</v>
      </c>
      <c r="F176" s="163" t="s">
        <v>213</v>
      </c>
      <c r="G176" s="164" t="s">
        <v>207</v>
      </c>
      <c r="H176" s="165">
        <v>6</v>
      </c>
      <c r="I176" s="166"/>
      <c r="J176" s="167">
        <f>ROUND(I176*H176,2)</f>
        <v>0</v>
      </c>
      <c r="K176" s="168"/>
      <c r="L176" s="35"/>
      <c r="M176" s="169" t="s">
        <v>1</v>
      </c>
      <c r="N176" s="170" t="s">
        <v>41</v>
      </c>
      <c r="O176" s="67"/>
      <c r="P176" s="171">
        <f>O176*H176</f>
        <v>0</v>
      </c>
      <c r="Q176" s="171">
        <v>0</v>
      </c>
      <c r="R176" s="171">
        <f>Q176*H176</f>
        <v>0</v>
      </c>
      <c r="S176" s="171">
        <v>0</v>
      </c>
      <c r="T176" s="17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3" t="s">
        <v>140</v>
      </c>
      <c r="AT176" s="173" t="s">
        <v>136</v>
      </c>
      <c r="AU176" s="173" t="s">
        <v>76</v>
      </c>
      <c r="AY176" s="13" t="s">
        <v>141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3" t="s">
        <v>83</v>
      </c>
      <c r="BK176" s="174">
        <f>ROUND(I176*H176,2)</f>
        <v>0</v>
      </c>
      <c r="BL176" s="13" t="s">
        <v>140</v>
      </c>
      <c r="BM176" s="173" t="s">
        <v>388</v>
      </c>
    </row>
    <row r="177" spans="1:65" s="2" customFormat="1" ht="29.25">
      <c r="A177" s="30"/>
      <c r="B177" s="31"/>
      <c r="C177" s="32"/>
      <c r="D177" s="175" t="s">
        <v>143</v>
      </c>
      <c r="E177" s="32"/>
      <c r="F177" s="176" t="s">
        <v>215</v>
      </c>
      <c r="G177" s="32"/>
      <c r="H177" s="32"/>
      <c r="I177" s="177"/>
      <c r="J177" s="32"/>
      <c r="K177" s="32"/>
      <c r="L177" s="35"/>
      <c r="M177" s="178"/>
      <c r="N177" s="179"/>
      <c r="O177" s="67"/>
      <c r="P177" s="67"/>
      <c r="Q177" s="67"/>
      <c r="R177" s="67"/>
      <c r="S177" s="67"/>
      <c r="T177" s="68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143</v>
      </c>
      <c r="AU177" s="13" t="s">
        <v>76</v>
      </c>
    </row>
    <row r="178" spans="1:65" s="2" customFormat="1" ht="29.25">
      <c r="A178" s="30"/>
      <c r="B178" s="31"/>
      <c r="C178" s="32"/>
      <c r="D178" s="175" t="s">
        <v>145</v>
      </c>
      <c r="E178" s="32"/>
      <c r="F178" s="180" t="s">
        <v>216</v>
      </c>
      <c r="G178" s="32"/>
      <c r="H178" s="32"/>
      <c r="I178" s="177"/>
      <c r="J178" s="32"/>
      <c r="K178" s="32"/>
      <c r="L178" s="35"/>
      <c r="M178" s="178"/>
      <c r="N178" s="179"/>
      <c r="O178" s="67"/>
      <c r="P178" s="67"/>
      <c r="Q178" s="67"/>
      <c r="R178" s="67"/>
      <c r="S178" s="67"/>
      <c r="T178" s="68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3" t="s">
        <v>145</v>
      </c>
      <c r="AU178" s="13" t="s">
        <v>76</v>
      </c>
    </row>
    <row r="179" spans="1:65" s="2" customFormat="1" ht="14.45" customHeight="1">
      <c r="A179" s="30"/>
      <c r="B179" s="31"/>
      <c r="C179" s="161" t="s">
        <v>252</v>
      </c>
      <c r="D179" s="161" t="s">
        <v>136</v>
      </c>
      <c r="E179" s="162" t="s">
        <v>218</v>
      </c>
      <c r="F179" s="163" t="s">
        <v>219</v>
      </c>
      <c r="G179" s="164" t="s">
        <v>186</v>
      </c>
      <c r="H179" s="165">
        <v>1572</v>
      </c>
      <c r="I179" s="166"/>
      <c r="J179" s="167">
        <f>ROUND(I179*H179,2)</f>
        <v>0</v>
      </c>
      <c r="K179" s="168"/>
      <c r="L179" s="35"/>
      <c r="M179" s="169" t="s">
        <v>1</v>
      </c>
      <c r="N179" s="170" t="s">
        <v>41</v>
      </c>
      <c r="O179" s="67"/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3" t="s">
        <v>140</v>
      </c>
      <c r="AT179" s="173" t="s">
        <v>136</v>
      </c>
      <c r="AU179" s="173" t="s">
        <v>76</v>
      </c>
      <c r="AY179" s="13" t="s">
        <v>141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3" t="s">
        <v>83</v>
      </c>
      <c r="BK179" s="174">
        <f>ROUND(I179*H179,2)</f>
        <v>0</v>
      </c>
      <c r="BL179" s="13" t="s">
        <v>140</v>
      </c>
      <c r="BM179" s="173" t="s">
        <v>389</v>
      </c>
    </row>
    <row r="180" spans="1:65" s="2" customFormat="1" ht="29.25">
      <c r="A180" s="30"/>
      <c r="B180" s="31"/>
      <c r="C180" s="32"/>
      <c r="D180" s="175" t="s">
        <v>143</v>
      </c>
      <c r="E180" s="32"/>
      <c r="F180" s="176" t="s">
        <v>221</v>
      </c>
      <c r="G180" s="32"/>
      <c r="H180" s="32"/>
      <c r="I180" s="177"/>
      <c r="J180" s="32"/>
      <c r="K180" s="32"/>
      <c r="L180" s="35"/>
      <c r="M180" s="178"/>
      <c r="N180" s="179"/>
      <c r="O180" s="67"/>
      <c r="P180" s="67"/>
      <c r="Q180" s="67"/>
      <c r="R180" s="67"/>
      <c r="S180" s="67"/>
      <c r="T180" s="68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143</v>
      </c>
      <c r="AU180" s="13" t="s">
        <v>76</v>
      </c>
    </row>
    <row r="181" spans="1:65" s="2" customFormat="1" ht="29.25">
      <c r="A181" s="30"/>
      <c r="B181" s="31"/>
      <c r="C181" s="32"/>
      <c r="D181" s="175" t="s">
        <v>145</v>
      </c>
      <c r="E181" s="32"/>
      <c r="F181" s="180" t="s">
        <v>222</v>
      </c>
      <c r="G181" s="32"/>
      <c r="H181" s="32"/>
      <c r="I181" s="177"/>
      <c r="J181" s="32"/>
      <c r="K181" s="32"/>
      <c r="L181" s="35"/>
      <c r="M181" s="178"/>
      <c r="N181" s="179"/>
      <c r="O181" s="67"/>
      <c r="P181" s="67"/>
      <c r="Q181" s="67"/>
      <c r="R181" s="67"/>
      <c r="S181" s="67"/>
      <c r="T181" s="68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3" t="s">
        <v>145</v>
      </c>
      <c r="AU181" s="13" t="s">
        <v>76</v>
      </c>
    </row>
    <row r="182" spans="1:65" s="10" customFormat="1" ht="11.25">
      <c r="B182" s="181"/>
      <c r="C182" s="182"/>
      <c r="D182" s="175" t="s">
        <v>147</v>
      </c>
      <c r="E182" s="183" t="s">
        <v>1</v>
      </c>
      <c r="F182" s="184" t="s">
        <v>390</v>
      </c>
      <c r="G182" s="182"/>
      <c r="H182" s="185">
        <v>1572</v>
      </c>
      <c r="I182" s="186"/>
      <c r="J182" s="182"/>
      <c r="K182" s="182"/>
      <c r="L182" s="187"/>
      <c r="M182" s="188"/>
      <c r="N182" s="189"/>
      <c r="O182" s="189"/>
      <c r="P182" s="189"/>
      <c r="Q182" s="189"/>
      <c r="R182" s="189"/>
      <c r="S182" s="189"/>
      <c r="T182" s="190"/>
      <c r="AT182" s="191" t="s">
        <v>147</v>
      </c>
      <c r="AU182" s="191" t="s">
        <v>76</v>
      </c>
      <c r="AV182" s="10" t="s">
        <v>85</v>
      </c>
      <c r="AW182" s="10" t="s">
        <v>32</v>
      </c>
      <c r="AX182" s="10" t="s">
        <v>76</v>
      </c>
      <c r="AY182" s="191" t="s">
        <v>141</v>
      </c>
    </row>
    <row r="183" spans="1:65" s="11" customFormat="1" ht="11.25">
      <c r="B183" s="192"/>
      <c r="C183" s="193"/>
      <c r="D183" s="175" t="s">
        <v>147</v>
      </c>
      <c r="E183" s="194" t="s">
        <v>1</v>
      </c>
      <c r="F183" s="195" t="s">
        <v>152</v>
      </c>
      <c r="G183" s="193"/>
      <c r="H183" s="196">
        <v>1572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147</v>
      </c>
      <c r="AU183" s="202" t="s">
        <v>76</v>
      </c>
      <c r="AV183" s="11" t="s">
        <v>140</v>
      </c>
      <c r="AW183" s="11" t="s">
        <v>32</v>
      </c>
      <c r="AX183" s="11" t="s">
        <v>83</v>
      </c>
      <c r="AY183" s="202" t="s">
        <v>141</v>
      </c>
    </row>
    <row r="184" spans="1:65" s="2" customFormat="1" ht="14.45" customHeight="1">
      <c r="A184" s="30"/>
      <c r="B184" s="31"/>
      <c r="C184" s="161" t="s">
        <v>260</v>
      </c>
      <c r="D184" s="161" t="s">
        <v>136</v>
      </c>
      <c r="E184" s="162" t="s">
        <v>225</v>
      </c>
      <c r="F184" s="163" t="s">
        <v>226</v>
      </c>
      <c r="G184" s="164" t="s">
        <v>186</v>
      </c>
      <c r="H184" s="165">
        <v>1572</v>
      </c>
      <c r="I184" s="166"/>
      <c r="J184" s="167">
        <f>ROUND(I184*H184,2)</f>
        <v>0</v>
      </c>
      <c r="K184" s="168"/>
      <c r="L184" s="35"/>
      <c r="M184" s="169" t="s">
        <v>1</v>
      </c>
      <c r="N184" s="170" t="s">
        <v>41</v>
      </c>
      <c r="O184" s="67"/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3" t="s">
        <v>140</v>
      </c>
      <c r="AT184" s="173" t="s">
        <v>136</v>
      </c>
      <c r="AU184" s="173" t="s">
        <v>76</v>
      </c>
      <c r="AY184" s="13" t="s">
        <v>141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3" t="s">
        <v>83</v>
      </c>
      <c r="BK184" s="174">
        <f>ROUND(I184*H184,2)</f>
        <v>0</v>
      </c>
      <c r="BL184" s="13" t="s">
        <v>140</v>
      </c>
      <c r="BM184" s="173" t="s">
        <v>391</v>
      </c>
    </row>
    <row r="185" spans="1:65" s="2" customFormat="1" ht="29.25">
      <c r="A185" s="30"/>
      <c r="B185" s="31"/>
      <c r="C185" s="32"/>
      <c r="D185" s="175" t="s">
        <v>143</v>
      </c>
      <c r="E185" s="32"/>
      <c r="F185" s="176" t="s">
        <v>228</v>
      </c>
      <c r="G185" s="32"/>
      <c r="H185" s="32"/>
      <c r="I185" s="177"/>
      <c r="J185" s="32"/>
      <c r="K185" s="32"/>
      <c r="L185" s="35"/>
      <c r="M185" s="178"/>
      <c r="N185" s="179"/>
      <c r="O185" s="67"/>
      <c r="P185" s="67"/>
      <c r="Q185" s="67"/>
      <c r="R185" s="67"/>
      <c r="S185" s="67"/>
      <c r="T185" s="68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143</v>
      </c>
      <c r="AU185" s="13" t="s">
        <v>76</v>
      </c>
    </row>
    <row r="186" spans="1:65" s="2" customFormat="1" ht="29.25">
      <c r="A186" s="30"/>
      <c r="B186" s="31"/>
      <c r="C186" s="32"/>
      <c r="D186" s="175" t="s">
        <v>145</v>
      </c>
      <c r="E186" s="32"/>
      <c r="F186" s="180" t="s">
        <v>222</v>
      </c>
      <c r="G186" s="32"/>
      <c r="H186" s="32"/>
      <c r="I186" s="177"/>
      <c r="J186" s="32"/>
      <c r="K186" s="32"/>
      <c r="L186" s="35"/>
      <c r="M186" s="178"/>
      <c r="N186" s="179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145</v>
      </c>
      <c r="AU186" s="13" t="s">
        <v>76</v>
      </c>
    </row>
    <row r="187" spans="1:65" s="10" customFormat="1" ht="11.25">
      <c r="B187" s="181"/>
      <c r="C187" s="182"/>
      <c r="D187" s="175" t="s">
        <v>147</v>
      </c>
      <c r="E187" s="183" t="s">
        <v>1</v>
      </c>
      <c r="F187" s="184" t="s">
        <v>390</v>
      </c>
      <c r="G187" s="182"/>
      <c r="H187" s="185">
        <v>1572</v>
      </c>
      <c r="I187" s="186"/>
      <c r="J187" s="182"/>
      <c r="K187" s="182"/>
      <c r="L187" s="187"/>
      <c r="M187" s="188"/>
      <c r="N187" s="189"/>
      <c r="O187" s="189"/>
      <c r="P187" s="189"/>
      <c r="Q187" s="189"/>
      <c r="R187" s="189"/>
      <c r="S187" s="189"/>
      <c r="T187" s="190"/>
      <c r="AT187" s="191" t="s">
        <v>147</v>
      </c>
      <c r="AU187" s="191" t="s">
        <v>76</v>
      </c>
      <c r="AV187" s="10" t="s">
        <v>85</v>
      </c>
      <c r="AW187" s="10" t="s">
        <v>32</v>
      </c>
      <c r="AX187" s="10" t="s">
        <v>76</v>
      </c>
      <c r="AY187" s="191" t="s">
        <v>141</v>
      </c>
    </row>
    <row r="188" spans="1:65" s="11" customFormat="1" ht="11.25">
      <c r="B188" s="192"/>
      <c r="C188" s="193"/>
      <c r="D188" s="175" t="s">
        <v>147</v>
      </c>
      <c r="E188" s="194" t="s">
        <v>1</v>
      </c>
      <c r="F188" s="195" t="s">
        <v>152</v>
      </c>
      <c r="G188" s="193"/>
      <c r="H188" s="196">
        <v>1572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147</v>
      </c>
      <c r="AU188" s="202" t="s">
        <v>76</v>
      </c>
      <c r="AV188" s="11" t="s">
        <v>140</v>
      </c>
      <c r="AW188" s="11" t="s">
        <v>32</v>
      </c>
      <c r="AX188" s="11" t="s">
        <v>83</v>
      </c>
      <c r="AY188" s="202" t="s">
        <v>141</v>
      </c>
    </row>
    <row r="189" spans="1:65" s="2" customFormat="1" ht="14.45" customHeight="1">
      <c r="A189" s="30"/>
      <c r="B189" s="31"/>
      <c r="C189" s="161" t="s">
        <v>265</v>
      </c>
      <c r="D189" s="161" t="s">
        <v>136</v>
      </c>
      <c r="E189" s="162" t="s">
        <v>392</v>
      </c>
      <c r="F189" s="163" t="s">
        <v>393</v>
      </c>
      <c r="G189" s="164" t="s">
        <v>163</v>
      </c>
      <c r="H189" s="165">
        <v>0.1</v>
      </c>
      <c r="I189" s="166"/>
      <c r="J189" s="167">
        <f>ROUND(I189*H189,2)</f>
        <v>0</v>
      </c>
      <c r="K189" s="168"/>
      <c r="L189" s="35"/>
      <c r="M189" s="169" t="s">
        <v>1</v>
      </c>
      <c r="N189" s="170" t="s">
        <v>41</v>
      </c>
      <c r="O189" s="67"/>
      <c r="P189" s="171">
        <f>O189*H189</f>
        <v>0</v>
      </c>
      <c r="Q189" s="171">
        <v>0</v>
      </c>
      <c r="R189" s="171">
        <f>Q189*H189</f>
        <v>0</v>
      </c>
      <c r="S189" s="171">
        <v>0</v>
      </c>
      <c r="T189" s="17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3" t="s">
        <v>140</v>
      </c>
      <c r="AT189" s="173" t="s">
        <v>136</v>
      </c>
      <c r="AU189" s="173" t="s">
        <v>76</v>
      </c>
      <c r="AY189" s="13" t="s">
        <v>141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3" t="s">
        <v>83</v>
      </c>
      <c r="BK189" s="174">
        <f>ROUND(I189*H189,2)</f>
        <v>0</v>
      </c>
      <c r="BL189" s="13" t="s">
        <v>140</v>
      </c>
      <c r="BM189" s="173" t="s">
        <v>394</v>
      </c>
    </row>
    <row r="190" spans="1:65" s="2" customFormat="1" ht="39">
      <c r="A190" s="30"/>
      <c r="B190" s="31"/>
      <c r="C190" s="32"/>
      <c r="D190" s="175" t="s">
        <v>143</v>
      </c>
      <c r="E190" s="32"/>
      <c r="F190" s="176" t="s">
        <v>395</v>
      </c>
      <c r="G190" s="32"/>
      <c r="H190" s="32"/>
      <c r="I190" s="177"/>
      <c r="J190" s="32"/>
      <c r="K190" s="32"/>
      <c r="L190" s="35"/>
      <c r="M190" s="178"/>
      <c r="N190" s="179"/>
      <c r="O190" s="67"/>
      <c r="P190" s="67"/>
      <c r="Q190" s="67"/>
      <c r="R190" s="67"/>
      <c r="S190" s="67"/>
      <c r="T190" s="68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3" t="s">
        <v>143</v>
      </c>
      <c r="AU190" s="13" t="s">
        <v>76</v>
      </c>
    </row>
    <row r="191" spans="1:65" s="2" customFormat="1" ht="39">
      <c r="A191" s="30"/>
      <c r="B191" s="31"/>
      <c r="C191" s="32"/>
      <c r="D191" s="175" t="s">
        <v>145</v>
      </c>
      <c r="E191" s="32"/>
      <c r="F191" s="180" t="s">
        <v>396</v>
      </c>
      <c r="G191" s="32"/>
      <c r="H191" s="32"/>
      <c r="I191" s="177"/>
      <c r="J191" s="32"/>
      <c r="K191" s="32"/>
      <c r="L191" s="35"/>
      <c r="M191" s="178"/>
      <c r="N191" s="179"/>
      <c r="O191" s="67"/>
      <c r="P191" s="67"/>
      <c r="Q191" s="67"/>
      <c r="R191" s="67"/>
      <c r="S191" s="67"/>
      <c r="T191" s="68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145</v>
      </c>
      <c r="AU191" s="13" t="s">
        <v>76</v>
      </c>
    </row>
    <row r="192" spans="1:65" s="2" customFormat="1" ht="14.45" customHeight="1">
      <c r="A192" s="30"/>
      <c r="B192" s="31"/>
      <c r="C192" s="161" t="s">
        <v>272</v>
      </c>
      <c r="D192" s="161" t="s">
        <v>136</v>
      </c>
      <c r="E192" s="162" t="s">
        <v>266</v>
      </c>
      <c r="F192" s="163" t="s">
        <v>267</v>
      </c>
      <c r="G192" s="164" t="s">
        <v>163</v>
      </c>
      <c r="H192" s="165">
        <v>0.5</v>
      </c>
      <c r="I192" s="166"/>
      <c r="J192" s="167">
        <f>ROUND(I192*H192,2)</f>
        <v>0</v>
      </c>
      <c r="K192" s="168"/>
      <c r="L192" s="35"/>
      <c r="M192" s="169" t="s">
        <v>1</v>
      </c>
      <c r="N192" s="170" t="s">
        <v>41</v>
      </c>
      <c r="O192" s="67"/>
      <c r="P192" s="171">
        <f>O192*H192</f>
        <v>0</v>
      </c>
      <c r="Q192" s="171">
        <v>0</v>
      </c>
      <c r="R192" s="171">
        <f>Q192*H192</f>
        <v>0</v>
      </c>
      <c r="S192" s="171">
        <v>0</v>
      </c>
      <c r="T192" s="17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3" t="s">
        <v>140</v>
      </c>
      <c r="AT192" s="173" t="s">
        <v>136</v>
      </c>
      <c r="AU192" s="173" t="s">
        <v>76</v>
      </c>
      <c r="AY192" s="13" t="s">
        <v>141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3" t="s">
        <v>83</v>
      </c>
      <c r="BK192" s="174">
        <f>ROUND(I192*H192,2)</f>
        <v>0</v>
      </c>
      <c r="BL192" s="13" t="s">
        <v>140</v>
      </c>
      <c r="BM192" s="173" t="s">
        <v>397</v>
      </c>
    </row>
    <row r="193" spans="1:65" s="2" customFormat="1" ht="39">
      <c r="A193" s="30"/>
      <c r="B193" s="31"/>
      <c r="C193" s="32"/>
      <c r="D193" s="175" t="s">
        <v>143</v>
      </c>
      <c r="E193" s="32"/>
      <c r="F193" s="176" t="s">
        <v>269</v>
      </c>
      <c r="G193" s="32"/>
      <c r="H193" s="32"/>
      <c r="I193" s="177"/>
      <c r="J193" s="32"/>
      <c r="K193" s="32"/>
      <c r="L193" s="35"/>
      <c r="M193" s="178"/>
      <c r="N193" s="179"/>
      <c r="O193" s="67"/>
      <c r="P193" s="67"/>
      <c r="Q193" s="67"/>
      <c r="R193" s="67"/>
      <c r="S193" s="67"/>
      <c r="T193" s="68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3" t="s">
        <v>143</v>
      </c>
      <c r="AU193" s="13" t="s">
        <v>76</v>
      </c>
    </row>
    <row r="194" spans="1:65" s="2" customFormat="1" ht="48.75">
      <c r="A194" s="30"/>
      <c r="B194" s="31"/>
      <c r="C194" s="32"/>
      <c r="D194" s="175" t="s">
        <v>145</v>
      </c>
      <c r="E194" s="32"/>
      <c r="F194" s="180" t="s">
        <v>270</v>
      </c>
      <c r="G194" s="32"/>
      <c r="H194" s="32"/>
      <c r="I194" s="177"/>
      <c r="J194" s="32"/>
      <c r="K194" s="32"/>
      <c r="L194" s="35"/>
      <c r="M194" s="178"/>
      <c r="N194" s="179"/>
      <c r="O194" s="67"/>
      <c r="P194" s="67"/>
      <c r="Q194" s="67"/>
      <c r="R194" s="67"/>
      <c r="S194" s="67"/>
      <c r="T194" s="68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145</v>
      </c>
      <c r="AU194" s="13" t="s">
        <v>76</v>
      </c>
    </row>
    <row r="195" spans="1:65" s="2" customFormat="1" ht="19.5">
      <c r="A195" s="30"/>
      <c r="B195" s="31"/>
      <c r="C195" s="32"/>
      <c r="D195" s="175" t="s">
        <v>202</v>
      </c>
      <c r="E195" s="32"/>
      <c r="F195" s="180" t="s">
        <v>271</v>
      </c>
      <c r="G195" s="32"/>
      <c r="H195" s="32"/>
      <c r="I195" s="177"/>
      <c r="J195" s="32"/>
      <c r="K195" s="32"/>
      <c r="L195" s="35"/>
      <c r="M195" s="178"/>
      <c r="N195" s="179"/>
      <c r="O195" s="67"/>
      <c r="P195" s="67"/>
      <c r="Q195" s="67"/>
      <c r="R195" s="67"/>
      <c r="S195" s="67"/>
      <c r="T195" s="68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202</v>
      </c>
      <c r="AU195" s="13" t="s">
        <v>76</v>
      </c>
    </row>
    <row r="196" spans="1:65" s="2" customFormat="1" ht="14.45" customHeight="1">
      <c r="A196" s="30"/>
      <c r="B196" s="31"/>
      <c r="C196" s="161" t="s">
        <v>278</v>
      </c>
      <c r="D196" s="161" t="s">
        <v>136</v>
      </c>
      <c r="E196" s="162" t="s">
        <v>279</v>
      </c>
      <c r="F196" s="163" t="s">
        <v>280</v>
      </c>
      <c r="G196" s="164" t="s">
        <v>179</v>
      </c>
      <c r="H196" s="165">
        <v>804.96</v>
      </c>
      <c r="I196" s="166"/>
      <c r="J196" s="167">
        <f>ROUND(I196*H196,2)</f>
        <v>0</v>
      </c>
      <c r="K196" s="168"/>
      <c r="L196" s="35"/>
      <c r="M196" s="169" t="s">
        <v>1</v>
      </c>
      <c r="N196" s="170" t="s">
        <v>41</v>
      </c>
      <c r="O196" s="67"/>
      <c r="P196" s="171">
        <f>O196*H196</f>
        <v>0</v>
      </c>
      <c r="Q196" s="171">
        <v>0</v>
      </c>
      <c r="R196" s="171">
        <f>Q196*H196</f>
        <v>0</v>
      </c>
      <c r="S196" s="171">
        <v>0</v>
      </c>
      <c r="T196" s="17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3" t="s">
        <v>140</v>
      </c>
      <c r="AT196" s="173" t="s">
        <v>136</v>
      </c>
      <c r="AU196" s="173" t="s">
        <v>76</v>
      </c>
      <c r="AY196" s="13" t="s">
        <v>141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3" t="s">
        <v>83</v>
      </c>
      <c r="BK196" s="174">
        <f>ROUND(I196*H196,2)</f>
        <v>0</v>
      </c>
      <c r="BL196" s="13" t="s">
        <v>140</v>
      </c>
      <c r="BM196" s="173" t="s">
        <v>398</v>
      </c>
    </row>
    <row r="197" spans="1:65" s="2" customFormat="1" ht="29.25">
      <c r="A197" s="30"/>
      <c r="B197" s="31"/>
      <c r="C197" s="32"/>
      <c r="D197" s="175" t="s">
        <v>143</v>
      </c>
      <c r="E197" s="32"/>
      <c r="F197" s="176" t="s">
        <v>282</v>
      </c>
      <c r="G197" s="32"/>
      <c r="H197" s="32"/>
      <c r="I197" s="177"/>
      <c r="J197" s="32"/>
      <c r="K197" s="32"/>
      <c r="L197" s="35"/>
      <c r="M197" s="178"/>
      <c r="N197" s="179"/>
      <c r="O197" s="67"/>
      <c r="P197" s="67"/>
      <c r="Q197" s="67"/>
      <c r="R197" s="67"/>
      <c r="S197" s="67"/>
      <c r="T197" s="68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143</v>
      </c>
      <c r="AU197" s="13" t="s">
        <v>76</v>
      </c>
    </row>
    <row r="198" spans="1:65" s="2" customFormat="1" ht="29.25">
      <c r="A198" s="30"/>
      <c r="B198" s="31"/>
      <c r="C198" s="32"/>
      <c r="D198" s="175" t="s">
        <v>145</v>
      </c>
      <c r="E198" s="32"/>
      <c r="F198" s="180" t="s">
        <v>283</v>
      </c>
      <c r="G198" s="32"/>
      <c r="H198" s="32"/>
      <c r="I198" s="177"/>
      <c r="J198" s="32"/>
      <c r="K198" s="32"/>
      <c r="L198" s="35"/>
      <c r="M198" s="178"/>
      <c r="N198" s="179"/>
      <c r="O198" s="67"/>
      <c r="P198" s="67"/>
      <c r="Q198" s="67"/>
      <c r="R198" s="67"/>
      <c r="S198" s="67"/>
      <c r="T198" s="68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145</v>
      </c>
      <c r="AU198" s="13" t="s">
        <v>76</v>
      </c>
    </row>
    <row r="199" spans="1:65" s="10" customFormat="1" ht="11.25">
      <c r="B199" s="181"/>
      <c r="C199" s="182"/>
      <c r="D199" s="175" t="s">
        <v>147</v>
      </c>
      <c r="E199" s="183" t="s">
        <v>1</v>
      </c>
      <c r="F199" s="184" t="s">
        <v>399</v>
      </c>
      <c r="G199" s="182"/>
      <c r="H199" s="185">
        <v>804.96</v>
      </c>
      <c r="I199" s="186"/>
      <c r="J199" s="182"/>
      <c r="K199" s="182"/>
      <c r="L199" s="187"/>
      <c r="M199" s="188"/>
      <c r="N199" s="189"/>
      <c r="O199" s="189"/>
      <c r="P199" s="189"/>
      <c r="Q199" s="189"/>
      <c r="R199" s="189"/>
      <c r="S199" s="189"/>
      <c r="T199" s="190"/>
      <c r="AT199" s="191" t="s">
        <v>147</v>
      </c>
      <c r="AU199" s="191" t="s">
        <v>76</v>
      </c>
      <c r="AV199" s="10" t="s">
        <v>85</v>
      </c>
      <c r="AW199" s="10" t="s">
        <v>32</v>
      </c>
      <c r="AX199" s="10" t="s">
        <v>83</v>
      </c>
      <c r="AY199" s="191" t="s">
        <v>141</v>
      </c>
    </row>
    <row r="200" spans="1:65" s="2" customFormat="1" ht="14.45" customHeight="1">
      <c r="A200" s="30"/>
      <c r="B200" s="31"/>
      <c r="C200" s="161" t="s">
        <v>7</v>
      </c>
      <c r="D200" s="161" t="s">
        <v>136</v>
      </c>
      <c r="E200" s="162" t="s">
        <v>285</v>
      </c>
      <c r="F200" s="163" t="s">
        <v>286</v>
      </c>
      <c r="G200" s="164" t="s">
        <v>179</v>
      </c>
      <c r="H200" s="165">
        <v>14.49</v>
      </c>
      <c r="I200" s="166"/>
      <c r="J200" s="167">
        <f>ROUND(I200*H200,2)</f>
        <v>0</v>
      </c>
      <c r="K200" s="168"/>
      <c r="L200" s="35"/>
      <c r="M200" s="169" t="s">
        <v>1</v>
      </c>
      <c r="N200" s="170" t="s">
        <v>41</v>
      </c>
      <c r="O200" s="67"/>
      <c r="P200" s="171">
        <f>O200*H200</f>
        <v>0</v>
      </c>
      <c r="Q200" s="171">
        <v>0</v>
      </c>
      <c r="R200" s="171">
        <f>Q200*H200</f>
        <v>0</v>
      </c>
      <c r="S200" s="171">
        <v>0</v>
      </c>
      <c r="T200" s="172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3" t="s">
        <v>287</v>
      </c>
      <c r="AT200" s="173" t="s">
        <v>136</v>
      </c>
      <c r="AU200" s="173" t="s">
        <v>76</v>
      </c>
      <c r="AY200" s="13" t="s">
        <v>141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3" t="s">
        <v>83</v>
      </c>
      <c r="BK200" s="174">
        <f>ROUND(I200*H200,2)</f>
        <v>0</v>
      </c>
      <c r="BL200" s="13" t="s">
        <v>287</v>
      </c>
      <c r="BM200" s="173" t="s">
        <v>400</v>
      </c>
    </row>
    <row r="201" spans="1:65" s="2" customFormat="1" ht="29.25">
      <c r="A201" s="30"/>
      <c r="B201" s="31"/>
      <c r="C201" s="32"/>
      <c r="D201" s="175" t="s">
        <v>143</v>
      </c>
      <c r="E201" s="32"/>
      <c r="F201" s="176" t="s">
        <v>289</v>
      </c>
      <c r="G201" s="32"/>
      <c r="H201" s="32"/>
      <c r="I201" s="177"/>
      <c r="J201" s="32"/>
      <c r="K201" s="32"/>
      <c r="L201" s="35"/>
      <c r="M201" s="178"/>
      <c r="N201" s="179"/>
      <c r="O201" s="67"/>
      <c r="P201" s="67"/>
      <c r="Q201" s="67"/>
      <c r="R201" s="67"/>
      <c r="S201" s="67"/>
      <c r="T201" s="68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3" t="s">
        <v>143</v>
      </c>
      <c r="AU201" s="13" t="s">
        <v>76</v>
      </c>
    </row>
    <row r="202" spans="1:65" s="2" customFormat="1" ht="29.25">
      <c r="A202" s="30"/>
      <c r="B202" s="31"/>
      <c r="C202" s="32"/>
      <c r="D202" s="175" t="s">
        <v>145</v>
      </c>
      <c r="E202" s="32"/>
      <c r="F202" s="180" t="s">
        <v>290</v>
      </c>
      <c r="G202" s="32"/>
      <c r="H202" s="32"/>
      <c r="I202" s="177"/>
      <c r="J202" s="32"/>
      <c r="K202" s="32"/>
      <c r="L202" s="35"/>
      <c r="M202" s="178"/>
      <c r="N202" s="179"/>
      <c r="O202" s="67"/>
      <c r="P202" s="67"/>
      <c r="Q202" s="67"/>
      <c r="R202" s="67"/>
      <c r="S202" s="67"/>
      <c r="T202" s="68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145</v>
      </c>
      <c r="AU202" s="13" t="s">
        <v>76</v>
      </c>
    </row>
    <row r="203" spans="1:65" s="10" customFormat="1" ht="11.25">
      <c r="B203" s="181"/>
      <c r="C203" s="182"/>
      <c r="D203" s="175" t="s">
        <v>147</v>
      </c>
      <c r="E203" s="183" t="s">
        <v>1</v>
      </c>
      <c r="F203" s="184" t="s">
        <v>401</v>
      </c>
      <c r="G203" s="182"/>
      <c r="H203" s="185">
        <v>14.49</v>
      </c>
      <c r="I203" s="186"/>
      <c r="J203" s="182"/>
      <c r="K203" s="182"/>
      <c r="L203" s="187"/>
      <c r="M203" s="188"/>
      <c r="N203" s="189"/>
      <c r="O203" s="189"/>
      <c r="P203" s="189"/>
      <c r="Q203" s="189"/>
      <c r="R203" s="189"/>
      <c r="S203" s="189"/>
      <c r="T203" s="190"/>
      <c r="AT203" s="191" t="s">
        <v>147</v>
      </c>
      <c r="AU203" s="191" t="s">
        <v>76</v>
      </c>
      <c r="AV203" s="10" t="s">
        <v>85</v>
      </c>
      <c r="AW203" s="10" t="s">
        <v>32</v>
      </c>
      <c r="AX203" s="10" t="s">
        <v>83</v>
      </c>
      <c r="AY203" s="191" t="s">
        <v>141</v>
      </c>
    </row>
    <row r="204" spans="1:65" s="2" customFormat="1" ht="14.45" customHeight="1">
      <c r="A204" s="30"/>
      <c r="B204" s="31"/>
      <c r="C204" s="161" t="s">
        <v>292</v>
      </c>
      <c r="D204" s="161" t="s">
        <v>136</v>
      </c>
      <c r="E204" s="162" t="s">
        <v>293</v>
      </c>
      <c r="F204" s="163" t="s">
        <v>294</v>
      </c>
      <c r="G204" s="164" t="s">
        <v>179</v>
      </c>
      <c r="H204" s="165">
        <v>0.05</v>
      </c>
      <c r="I204" s="166"/>
      <c r="J204" s="167">
        <f>ROUND(I204*H204,2)</f>
        <v>0</v>
      </c>
      <c r="K204" s="168"/>
      <c r="L204" s="35"/>
      <c r="M204" s="169" t="s">
        <v>1</v>
      </c>
      <c r="N204" s="170" t="s">
        <v>41</v>
      </c>
      <c r="O204" s="67"/>
      <c r="P204" s="171">
        <f>O204*H204</f>
        <v>0</v>
      </c>
      <c r="Q204" s="171">
        <v>0</v>
      </c>
      <c r="R204" s="171">
        <f>Q204*H204</f>
        <v>0</v>
      </c>
      <c r="S204" s="171">
        <v>0</v>
      </c>
      <c r="T204" s="17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3" t="s">
        <v>287</v>
      </c>
      <c r="AT204" s="173" t="s">
        <v>136</v>
      </c>
      <c r="AU204" s="173" t="s">
        <v>76</v>
      </c>
      <c r="AY204" s="13" t="s">
        <v>141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3" t="s">
        <v>83</v>
      </c>
      <c r="BK204" s="174">
        <f>ROUND(I204*H204,2)</f>
        <v>0</v>
      </c>
      <c r="BL204" s="13" t="s">
        <v>287</v>
      </c>
      <c r="BM204" s="173" t="s">
        <v>402</v>
      </c>
    </row>
    <row r="205" spans="1:65" s="2" customFormat="1" ht="29.25">
      <c r="A205" s="30"/>
      <c r="B205" s="31"/>
      <c r="C205" s="32"/>
      <c r="D205" s="175" t="s">
        <v>143</v>
      </c>
      <c r="E205" s="32"/>
      <c r="F205" s="176" t="s">
        <v>296</v>
      </c>
      <c r="G205" s="32"/>
      <c r="H205" s="32"/>
      <c r="I205" s="177"/>
      <c r="J205" s="32"/>
      <c r="K205" s="32"/>
      <c r="L205" s="35"/>
      <c r="M205" s="178"/>
      <c r="N205" s="179"/>
      <c r="O205" s="67"/>
      <c r="P205" s="67"/>
      <c r="Q205" s="67"/>
      <c r="R205" s="67"/>
      <c r="S205" s="67"/>
      <c r="T205" s="68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3" t="s">
        <v>143</v>
      </c>
      <c r="AU205" s="13" t="s">
        <v>76</v>
      </c>
    </row>
    <row r="206" spans="1:65" s="2" customFormat="1" ht="29.25">
      <c r="A206" s="30"/>
      <c r="B206" s="31"/>
      <c r="C206" s="32"/>
      <c r="D206" s="175" t="s">
        <v>145</v>
      </c>
      <c r="E206" s="32"/>
      <c r="F206" s="180" t="s">
        <v>290</v>
      </c>
      <c r="G206" s="32"/>
      <c r="H206" s="32"/>
      <c r="I206" s="177"/>
      <c r="J206" s="32"/>
      <c r="K206" s="32"/>
      <c r="L206" s="35"/>
      <c r="M206" s="178"/>
      <c r="N206" s="179"/>
      <c r="O206" s="67"/>
      <c r="P206" s="67"/>
      <c r="Q206" s="67"/>
      <c r="R206" s="67"/>
      <c r="S206" s="67"/>
      <c r="T206" s="68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145</v>
      </c>
      <c r="AU206" s="13" t="s">
        <v>76</v>
      </c>
    </row>
    <row r="207" spans="1:65" s="2" customFormat="1" ht="24.2" customHeight="1">
      <c r="A207" s="30"/>
      <c r="B207" s="31"/>
      <c r="C207" s="161" t="s">
        <v>297</v>
      </c>
      <c r="D207" s="161" t="s">
        <v>136</v>
      </c>
      <c r="E207" s="162" t="s">
        <v>298</v>
      </c>
      <c r="F207" s="163" t="s">
        <v>299</v>
      </c>
      <c r="G207" s="164" t="s">
        <v>179</v>
      </c>
      <c r="H207" s="165">
        <v>604.96100000000001</v>
      </c>
      <c r="I207" s="166"/>
      <c r="J207" s="167">
        <f>ROUND(I207*H207,2)</f>
        <v>0</v>
      </c>
      <c r="K207" s="168"/>
      <c r="L207" s="35"/>
      <c r="M207" s="169" t="s">
        <v>1</v>
      </c>
      <c r="N207" s="170" t="s">
        <v>41</v>
      </c>
      <c r="O207" s="67"/>
      <c r="P207" s="171">
        <f>O207*H207</f>
        <v>0</v>
      </c>
      <c r="Q207" s="171">
        <v>0</v>
      </c>
      <c r="R207" s="171">
        <f>Q207*H207</f>
        <v>0</v>
      </c>
      <c r="S207" s="171">
        <v>0</v>
      </c>
      <c r="T207" s="17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3" t="s">
        <v>287</v>
      </c>
      <c r="AT207" s="173" t="s">
        <v>136</v>
      </c>
      <c r="AU207" s="173" t="s">
        <v>76</v>
      </c>
      <c r="AY207" s="13" t="s">
        <v>141</v>
      </c>
      <c r="BE207" s="174">
        <f>IF(N207="základní",J207,0)</f>
        <v>0</v>
      </c>
      <c r="BF207" s="174">
        <f>IF(N207="snížená",J207,0)</f>
        <v>0</v>
      </c>
      <c r="BG207" s="174">
        <f>IF(N207="zákl. přenesená",J207,0)</f>
        <v>0</v>
      </c>
      <c r="BH207" s="174">
        <f>IF(N207="sníž. přenesená",J207,0)</f>
        <v>0</v>
      </c>
      <c r="BI207" s="174">
        <f>IF(N207="nulová",J207,0)</f>
        <v>0</v>
      </c>
      <c r="BJ207" s="13" t="s">
        <v>83</v>
      </c>
      <c r="BK207" s="174">
        <f>ROUND(I207*H207,2)</f>
        <v>0</v>
      </c>
      <c r="BL207" s="13" t="s">
        <v>287</v>
      </c>
      <c r="BM207" s="173" t="s">
        <v>403</v>
      </c>
    </row>
    <row r="208" spans="1:65" s="2" customFormat="1" ht="68.25">
      <c r="A208" s="30"/>
      <c r="B208" s="31"/>
      <c r="C208" s="32"/>
      <c r="D208" s="175" t="s">
        <v>143</v>
      </c>
      <c r="E208" s="32"/>
      <c r="F208" s="176" t="s">
        <v>301</v>
      </c>
      <c r="G208" s="32"/>
      <c r="H208" s="32"/>
      <c r="I208" s="177"/>
      <c r="J208" s="32"/>
      <c r="K208" s="32"/>
      <c r="L208" s="35"/>
      <c r="M208" s="178"/>
      <c r="N208" s="179"/>
      <c r="O208" s="67"/>
      <c r="P208" s="67"/>
      <c r="Q208" s="67"/>
      <c r="R208" s="67"/>
      <c r="S208" s="67"/>
      <c r="T208" s="68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3" t="s">
        <v>143</v>
      </c>
      <c r="AU208" s="13" t="s">
        <v>76</v>
      </c>
    </row>
    <row r="209" spans="1:65" s="2" customFormat="1" ht="58.5">
      <c r="A209" s="30"/>
      <c r="B209" s="31"/>
      <c r="C209" s="32"/>
      <c r="D209" s="175" t="s">
        <v>145</v>
      </c>
      <c r="E209" s="32"/>
      <c r="F209" s="180" t="s">
        <v>302</v>
      </c>
      <c r="G209" s="32"/>
      <c r="H209" s="32"/>
      <c r="I209" s="177"/>
      <c r="J209" s="32"/>
      <c r="K209" s="32"/>
      <c r="L209" s="35"/>
      <c r="M209" s="178"/>
      <c r="N209" s="179"/>
      <c r="O209" s="67"/>
      <c r="P209" s="67"/>
      <c r="Q209" s="67"/>
      <c r="R209" s="67"/>
      <c r="S209" s="67"/>
      <c r="T209" s="68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3" t="s">
        <v>145</v>
      </c>
      <c r="AU209" s="13" t="s">
        <v>76</v>
      </c>
    </row>
    <row r="210" spans="1:65" s="10" customFormat="1" ht="11.25">
      <c r="B210" s="181"/>
      <c r="C210" s="182"/>
      <c r="D210" s="175" t="s">
        <v>147</v>
      </c>
      <c r="E210" s="183" t="s">
        <v>1</v>
      </c>
      <c r="F210" s="184" t="s">
        <v>404</v>
      </c>
      <c r="G210" s="182"/>
      <c r="H210" s="185">
        <v>604.96100000000001</v>
      </c>
      <c r="I210" s="186"/>
      <c r="J210" s="182"/>
      <c r="K210" s="182"/>
      <c r="L210" s="187"/>
      <c r="M210" s="188"/>
      <c r="N210" s="189"/>
      <c r="O210" s="189"/>
      <c r="P210" s="189"/>
      <c r="Q210" s="189"/>
      <c r="R210" s="189"/>
      <c r="S210" s="189"/>
      <c r="T210" s="190"/>
      <c r="AT210" s="191" t="s">
        <v>147</v>
      </c>
      <c r="AU210" s="191" t="s">
        <v>76</v>
      </c>
      <c r="AV210" s="10" t="s">
        <v>85</v>
      </c>
      <c r="AW210" s="10" t="s">
        <v>32</v>
      </c>
      <c r="AX210" s="10" t="s">
        <v>83</v>
      </c>
      <c r="AY210" s="191" t="s">
        <v>141</v>
      </c>
    </row>
    <row r="211" spans="1:65" s="2" customFormat="1" ht="24.2" customHeight="1">
      <c r="A211" s="30"/>
      <c r="B211" s="31"/>
      <c r="C211" s="161" t="s">
        <v>304</v>
      </c>
      <c r="D211" s="161" t="s">
        <v>136</v>
      </c>
      <c r="E211" s="162" t="s">
        <v>305</v>
      </c>
      <c r="F211" s="163" t="s">
        <v>306</v>
      </c>
      <c r="G211" s="164" t="s">
        <v>179</v>
      </c>
      <c r="H211" s="165">
        <v>804.96</v>
      </c>
      <c r="I211" s="166"/>
      <c r="J211" s="167">
        <f>ROUND(I211*H211,2)</f>
        <v>0</v>
      </c>
      <c r="K211" s="168"/>
      <c r="L211" s="35"/>
      <c r="M211" s="169" t="s">
        <v>1</v>
      </c>
      <c r="N211" s="170" t="s">
        <v>41</v>
      </c>
      <c r="O211" s="67"/>
      <c r="P211" s="171">
        <f>O211*H211</f>
        <v>0</v>
      </c>
      <c r="Q211" s="171">
        <v>0</v>
      </c>
      <c r="R211" s="171">
        <f>Q211*H211</f>
        <v>0</v>
      </c>
      <c r="S211" s="171">
        <v>0</v>
      </c>
      <c r="T211" s="172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3" t="s">
        <v>287</v>
      </c>
      <c r="AT211" s="173" t="s">
        <v>136</v>
      </c>
      <c r="AU211" s="173" t="s">
        <v>76</v>
      </c>
      <c r="AY211" s="13" t="s">
        <v>141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3" t="s">
        <v>83</v>
      </c>
      <c r="BK211" s="174">
        <f>ROUND(I211*H211,2)</f>
        <v>0</v>
      </c>
      <c r="BL211" s="13" t="s">
        <v>287</v>
      </c>
      <c r="BM211" s="173" t="s">
        <v>405</v>
      </c>
    </row>
    <row r="212" spans="1:65" s="2" customFormat="1" ht="68.25">
      <c r="A212" s="30"/>
      <c r="B212" s="31"/>
      <c r="C212" s="32"/>
      <c r="D212" s="175" t="s">
        <v>143</v>
      </c>
      <c r="E212" s="32"/>
      <c r="F212" s="176" t="s">
        <v>308</v>
      </c>
      <c r="G212" s="32"/>
      <c r="H212" s="32"/>
      <c r="I212" s="177"/>
      <c r="J212" s="32"/>
      <c r="K212" s="32"/>
      <c r="L212" s="35"/>
      <c r="M212" s="178"/>
      <c r="N212" s="179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143</v>
      </c>
      <c r="AU212" s="13" t="s">
        <v>76</v>
      </c>
    </row>
    <row r="213" spans="1:65" s="2" customFormat="1" ht="58.5">
      <c r="A213" s="30"/>
      <c r="B213" s="31"/>
      <c r="C213" s="32"/>
      <c r="D213" s="175" t="s">
        <v>145</v>
      </c>
      <c r="E213" s="32"/>
      <c r="F213" s="180" t="s">
        <v>302</v>
      </c>
      <c r="G213" s="32"/>
      <c r="H213" s="32"/>
      <c r="I213" s="177"/>
      <c r="J213" s="32"/>
      <c r="K213" s="32"/>
      <c r="L213" s="35"/>
      <c r="M213" s="178"/>
      <c r="N213" s="179"/>
      <c r="O213" s="67"/>
      <c r="P213" s="67"/>
      <c r="Q213" s="67"/>
      <c r="R213" s="67"/>
      <c r="S213" s="67"/>
      <c r="T213" s="68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3" t="s">
        <v>145</v>
      </c>
      <c r="AU213" s="13" t="s">
        <v>76</v>
      </c>
    </row>
    <row r="214" spans="1:65" s="10" customFormat="1" ht="11.25">
      <c r="B214" s="181"/>
      <c r="C214" s="182"/>
      <c r="D214" s="175" t="s">
        <v>147</v>
      </c>
      <c r="E214" s="183" t="s">
        <v>1</v>
      </c>
      <c r="F214" s="184" t="s">
        <v>399</v>
      </c>
      <c r="G214" s="182"/>
      <c r="H214" s="185">
        <v>804.96</v>
      </c>
      <c r="I214" s="186"/>
      <c r="J214" s="182"/>
      <c r="K214" s="182"/>
      <c r="L214" s="187"/>
      <c r="M214" s="188"/>
      <c r="N214" s="189"/>
      <c r="O214" s="189"/>
      <c r="P214" s="189"/>
      <c r="Q214" s="189"/>
      <c r="R214" s="189"/>
      <c r="S214" s="189"/>
      <c r="T214" s="190"/>
      <c r="AT214" s="191" t="s">
        <v>147</v>
      </c>
      <c r="AU214" s="191" t="s">
        <v>76</v>
      </c>
      <c r="AV214" s="10" t="s">
        <v>85</v>
      </c>
      <c r="AW214" s="10" t="s">
        <v>32</v>
      </c>
      <c r="AX214" s="10" t="s">
        <v>83</v>
      </c>
      <c r="AY214" s="191" t="s">
        <v>141</v>
      </c>
    </row>
    <row r="215" spans="1:65" s="2" customFormat="1" ht="37.9" customHeight="1">
      <c r="A215" s="30"/>
      <c r="B215" s="31"/>
      <c r="C215" s="161" t="s">
        <v>309</v>
      </c>
      <c r="D215" s="161" t="s">
        <v>136</v>
      </c>
      <c r="E215" s="162" t="s">
        <v>310</v>
      </c>
      <c r="F215" s="163" t="s">
        <v>311</v>
      </c>
      <c r="G215" s="164" t="s">
        <v>179</v>
      </c>
      <c r="H215" s="165">
        <v>14.54</v>
      </c>
      <c r="I215" s="166"/>
      <c r="J215" s="167">
        <f>ROUND(I215*H215,2)</f>
        <v>0</v>
      </c>
      <c r="K215" s="168"/>
      <c r="L215" s="35"/>
      <c r="M215" s="169" t="s">
        <v>1</v>
      </c>
      <c r="N215" s="170" t="s">
        <v>41</v>
      </c>
      <c r="O215" s="67"/>
      <c r="P215" s="171">
        <f>O215*H215</f>
        <v>0</v>
      </c>
      <c r="Q215" s="171">
        <v>0</v>
      </c>
      <c r="R215" s="171">
        <f>Q215*H215</f>
        <v>0</v>
      </c>
      <c r="S215" s="171">
        <v>0</v>
      </c>
      <c r="T215" s="17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73" t="s">
        <v>287</v>
      </c>
      <c r="AT215" s="173" t="s">
        <v>136</v>
      </c>
      <c r="AU215" s="173" t="s">
        <v>76</v>
      </c>
      <c r="AY215" s="13" t="s">
        <v>141</v>
      </c>
      <c r="BE215" s="174">
        <f>IF(N215="základní",J215,0)</f>
        <v>0</v>
      </c>
      <c r="BF215" s="174">
        <f>IF(N215="snížená",J215,0)</f>
        <v>0</v>
      </c>
      <c r="BG215" s="174">
        <f>IF(N215="zákl. přenesená",J215,0)</f>
        <v>0</v>
      </c>
      <c r="BH215" s="174">
        <f>IF(N215="sníž. přenesená",J215,0)</f>
        <v>0</v>
      </c>
      <c r="BI215" s="174">
        <f>IF(N215="nulová",J215,0)</f>
        <v>0</v>
      </c>
      <c r="BJ215" s="13" t="s">
        <v>83</v>
      </c>
      <c r="BK215" s="174">
        <f>ROUND(I215*H215,2)</f>
        <v>0</v>
      </c>
      <c r="BL215" s="13" t="s">
        <v>287</v>
      </c>
      <c r="BM215" s="173" t="s">
        <v>406</v>
      </c>
    </row>
    <row r="216" spans="1:65" s="2" customFormat="1" ht="68.25">
      <c r="A216" s="30"/>
      <c r="B216" s="31"/>
      <c r="C216" s="32"/>
      <c r="D216" s="175" t="s">
        <v>143</v>
      </c>
      <c r="E216" s="32"/>
      <c r="F216" s="176" t="s">
        <v>313</v>
      </c>
      <c r="G216" s="32"/>
      <c r="H216" s="32"/>
      <c r="I216" s="177"/>
      <c r="J216" s="32"/>
      <c r="K216" s="32"/>
      <c r="L216" s="35"/>
      <c r="M216" s="178"/>
      <c r="N216" s="179"/>
      <c r="O216" s="67"/>
      <c r="P216" s="67"/>
      <c r="Q216" s="67"/>
      <c r="R216" s="67"/>
      <c r="S216" s="67"/>
      <c r="T216" s="68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3" t="s">
        <v>143</v>
      </c>
      <c r="AU216" s="13" t="s">
        <v>76</v>
      </c>
    </row>
    <row r="217" spans="1:65" s="2" customFormat="1" ht="58.5">
      <c r="A217" s="30"/>
      <c r="B217" s="31"/>
      <c r="C217" s="32"/>
      <c r="D217" s="175" t="s">
        <v>145</v>
      </c>
      <c r="E217" s="32"/>
      <c r="F217" s="180" t="s">
        <v>302</v>
      </c>
      <c r="G217" s="32"/>
      <c r="H217" s="32"/>
      <c r="I217" s="177"/>
      <c r="J217" s="32"/>
      <c r="K217" s="32"/>
      <c r="L217" s="35"/>
      <c r="M217" s="178"/>
      <c r="N217" s="179"/>
      <c r="O217" s="67"/>
      <c r="P217" s="67"/>
      <c r="Q217" s="67"/>
      <c r="R217" s="67"/>
      <c r="S217" s="67"/>
      <c r="T217" s="68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3" t="s">
        <v>145</v>
      </c>
      <c r="AU217" s="13" t="s">
        <v>76</v>
      </c>
    </row>
    <row r="218" spans="1:65" s="10" customFormat="1" ht="11.25">
      <c r="B218" s="181"/>
      <c r="C218" s="182"/>
      <c r="D218" s="175" t="s">
        <v>147</v>
      </c>
      <c r="E218" s="183" t="s">
        <v>1</v>
      </c>
      <c r="F218" s="184" t="s">
        <v>407</v>
      </c>
      <c r="G218" s="182"/>
      <c r="H218" s="185">
        <v>14.54</v>
      </c>
      <c r="I218" s="186"/>
      <c r="J218" s="182"/>
      <c r="K218" s="182"/>
      <c r="L218" s="187"/>
      <c r="M218" s="188"/>
      <c r="N218" s="189"/>
      <c r="O218" s="189"/>
      <c r="P218" s="189"/>
      <c r="Q218" s="189"/>
      <c r="R218" s="189"/>
      <c r="S218" s="189"/>
      <c r="T218" s="190"/>
      <c r="AT218" s="191" t="s">
        <v>147</v>
      </c>
      <c r="AU218" s="191" t="s">
        <v>76</v>
      </c>
      <c r="AV218" s="10" t="s">
        <v>85</v>
      </c>
      <c r="AW218" s="10" t="s">
        <v>32</v>
      </c>
      <c r="AX218" s="10" t="s">
        <v>83</v>
      </c>
      <c r="AY218" s="191" t="s">
        <v>141</v>
      </c>
    </row>
    <row r="219" spans="1:65" s="2" customFormat="1" ht="24.2" customHeight="1">
      <c r="A219" s="30"/>
      <c r="B219" s="31"/>
      <c r="C219" s="161" t="s">
        <v>315</v>
      </c>
      <c r="D219" s="161" t="s">
        <v>136</v>
      </c>
      <c r="E219" s="162" t="s">
        <v>316</v>
      </c>
      <c r="F219" s="163" t="s">
        <v>317</v>
      </c>
      <c r="G219" s="164" t="s">
        <v>179</v>
      </c>
      <c r="H219" s="165">
        <v>7.1669999999999998</v>
      </c>
      <c r="I219" s="166"/>
      <c r="J219" s="167">
        <f>ROUND(I219*H219,2)</f>
        <v>0</v>
      </c>
      <c r="K219" s="168"/>
      <c r="L219" s="35"/>
      <c r="M219" s="169" t="s">
        <v>1</v>
      </c>
      <c r="N219" s="170" t="s">
        <v>41</v>
      </c>
      <c r="O219" s="67"/>
      <c r="P219" s="171">
        <f>O219*H219</f>
        <v>0</v>
      </c>
      <c r="Q219" s="171">
        <v>0</v>
      </c>
      <c r="R219" s="171">
        <f>Q219*H219</f>
        <v>0</v>
      </c>
      <c r="S219" s="171">
        <v>0</v>
      </c>
      <c r="T219" s="17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3" t="s">
        <v>287</v>
      </c>
      <c r="AT219" s="173" t="s">
        <v>136</v>
      </c>
      <c r="AU219" s="173" t="s">
        <v>76</v>
      </c>
      <c r="AY219" s="13" t="s">
        <v>141</v>
      </c>
      <c r="BE219" s="174">
        <f>IF(N219="základní",J219,0)</f>
        <v>0</v>
      </c>
      <c r="BF219" s="174">
        <f>IF(N219="snížená",J219,0)</f>
        <v>0</v>
      </c>
      <c r="BG219" s="174">
        <f>IF(N219="zákl. přenesená",J219,0)</f>
        <v>0</v>
      </c>
      <c r="BH219" s="174">
        <f>IF(N219="sníž. přenesená",J219,0)</f>
        <v>0</v>
      </c>
      <c r="BI219" s="174">
        <f>IF(N219="nulová",J219,0)</f>
        <v>0</v>
      </c>
      <c r="BJ219" s="13" t="s">
        <v>83</v>
      </c>
      <c r="BK219" s="174">
        <f>ROUND(I219*H219,2)</f>
        <v>0</v>
      </c>
      <c r="BL219" s="13" t="s">
        <v>287</v>
      </c>
      <c r="BM219" s="173" t="s">
        <v>408</v>
      </c>
    </row>
    <row r="220" spans="1:65" s="2" customFormat="1" ht="68.25">
      <c r="A220" s="30"/>
      <c r="B220" s="31"/>
      <c r="C220" s="32"/>
      <c r="D220" s="175" t="s">
        <v>143</v>
      </c>
      <c r="E220" s="32"/>
      <c r="F220" s="176" t="s">
        <v>319</v>
      </c>
      <c r="G220" s="32"/>
      <c r="H220" s="32"/>
      <c r="I220" s="177"/>
      <c r="J220" s="32"/>
      <c r="K220" s="32"/>
      <c r="L220" s="35"/>
      <c r="M220" s="178"/>
      <c r="N220" s="179"/>
      <c r="O220" s="67"/>
      <c r="P220" s="67"/>
      <c r="Q220" s="67"/>
      <c r="R220" s="67"/>
      <c r="S220" s="67"/>
      <c r="T220" s="68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3" t="s">
        <v>143</v>
      </c>
      <c r="AU220" s="13" t="s">
        <v>76</v>
      </c>
    </row>
    <row r="221" spans="1:65" s="2" customFormat="1" ht="58.5">
      <c r="A221" s="30"/>
      <c r="B221" s="31"/>
      <c r="C221" s="32"/>
      <c r="D221" s="175" t="s">
        <v>145</v>
      </c>
      <c r="E221" s="32"/>
      <c r="F221" s="180" t="s">
        <v>302</v>
      </c>
      <c r="G221" s="32"/>
      <c r="H221" s="32"/>
      <c r="I221" s="177"/>
      <c r="J221" s="32"/>
      <c r="K221" s="32"/>
      <c r="L221" s="35"/>
      <c r="M221" s="178"/>
      <c r="N221" s="179"/>
      <c r="O221" s="67"/>
      <c r="P221" s="67"/>
      <c r="Q221" s="67"/>
      <c r="R221" s="67"/>
      <c r="S221" s="67"/>
      <c r="T221" s="68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145</v>
      </c>
      <c r="AU221" s="13" t="s">
        <v>76</v>
      </c>
    </row>
    <row r="222" spans="1:65" s="10" customFormat="1" ht="11.25">
      <c r="B222" s="181"/>
      <c r="C222" s="182"/>
      <c r="D222" s="175" t="s">
        <v>147</v>
      </c>
      <c r="E222" s="183" t="s">
        <v>1</v>
      </c>
      <c r="F222" s="184" t="s">
        <v>409</v>
      </c>
      <c r="G222" s="182"/>
      <c r="H222" s="185">
        <v>7.1669999999999998</v>
      </c>
      <c r="I222" s="186"/>
      <c r="J222" s="182"/>
      <c r="K222" s="182"/>
      <c r="L222" s="187"/>
      <c r="M222" s="188"/>
      <c r="N222" s="189"/>
      <c r="O222" s="189"/>
      <c r="P222" s="189"/>
      <c r="Q222" s="189"/>
      <c r="R222" s="189"/>
      <c r="S222" s="189"/>
      <c r="T222" s="190"/>
      <c r="AT222" s="191" t="s">
        <v>147</v>
      </c>
      <c r="AU222" s="191" t="s">
        <v>76</v>
      </c>
      <c r="AV222" s="10" t="s">
        <v>85</v>
      </c>
      <c r="AW222" s="10" t="s">
        <v>32</v>
      </c>
      <c r="AX222" s="10" t="s">
        <v>83</v>
      </c>
      <c r="AY222" s="191" t="s">
        <v>141</v>
      </c>
    </row>
    <row r="223" spans="1:65" s="2" customFormat="1" ht="14.45" customHeight="1">
      <c r="A223" s="30"/>
      <c r="B223" s="31"/>
      <c r="C223" s="161" t="s">
        <v>321</v>
      </c>
      <c r="D223" s="161" t="s">
        <v>136</v>
      </c>
      <c r="E223" s="162" t="s">
        <v>322</v>
      </c>
      <c r="F223" s="163" t="s">
        <v>323</v>
      </c>
      <c r="G223" s="164" t="s">
        <v>193</v>
      </c>
      <c r="H223" s="165">
        <v>2</v>
      </c>
      <c r="I223" s="166"/>
      <c r="J223" s="167">
        <f>ROUND(I223*H223,2)</f>
        <v>0</v>
      </c>
      <c r="K223" s="168"/>
      <c r="L223" s="35"/>
      <c r="M223" s="169" t="s">
        <v>1</v>
      </c>
      <c r="N223" s="170" t="s">
        <v>41</v>
      </c>
      <c r="O223" s="67"/>
      <c r="P223" s="171">
        <f>O223*H223</f>
        <v>0</v>
      </c>
      <c r="Q223" s="171">
        <v>0</v>
      </c>
      <c r="R223" s="171">
        <f>Q223*H223</f>
        <v>0</v>
      </c>
      <c r="S223" s="171">
        <v>0</v>
      </c>
      <c r="T223" s="172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73" t="s">
        <v>324</v>
      </c>
      <c r="AT223" s="173" t="s">
        <v>136</v>
      </c>
      <c r="AU223" s="173" t="s">
        <v>76</v>
      </c>
      <c r="AY223" s="13" t="s">
        <v>141</v>
      </c>
      <c r="BE223" s="174">
        <f>IF(N223="základní",J223,0)</f>
        <v>0</v>
      </c>
      <c r="BF223" s="174">
        <f>IF(N223="snížená",J223,0)</f>
        <v>0</v>
      </c>
      <c r="BG223" s="174">
        <f>IF(N223="zákl. přenesená",J223,0)</f>
        <v>0</v>
      </c>
      <c r="BH223" s="174">
        <f>IF(N223="sníž. přenesená",J223,0)</f>
        <v>0</v>
      </c>
      <c r="BI223" s="174">
        <f>IF(N223="nulová",J223,0)</f>
        <v>0</v>
      </c>
      <c r="BJ223" s="13" t="s">
        <v>83</v>
      </c>
      <c r="BK223" s="174">
        <f>ROUND(I223*H223,2)</f>
        <v>0</v>
      </c>
      <c r="BL223" s="13" t="s">
        <v>324</v>
      </c>
      <c r="BM223" s="173" t="s">
        <v>410</v>
      </c>
    </row>
    <row r="224" spans="1:65" s="2" customFormat="1" ht="11.25">
      <c r="A224" s="30"/>
      <c r="B224" s="31"/>
      <c r="C224" s="32"/>
      <c r="D224" s="175" t="s">
        <v>143</v>
      </c>
      <c r="E224" s="32"/>
      <c r="F224" s="176" t="s">
        <v>323</v>
      </c>
      <c r="G224" s="32"/>
      <c r="H224" s="32"/>
      <c r="I224" s="177"/>
      <c r="J224" s="32"/>
      <c r="K224" s="32"/>
      <c r="L224" s="35"/>
      <c r="M224" s="178"/>
      <c r="N224" s="179"/>
      <c r="O224" s="67"/>
      <c r="P224" s="67"/>
      <c r="Q224" s="67"/>
      <c r="R224" s="67"/>
      <c r="S224" s="67"/>
      <c r="T224" s="68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3" t="s">
        <v>143</v>
      </c>
      <c r="AU224" s="13" t="s">
        <v>76</v>
      </c>
    </row>
    <row r="225" spans="1:65" s="2" customFormat="1" ht="14.45" customHeight="1">
      <c r="A225" s="30"/>
      <c r="B225" s="31"/>
      <c r="C225" s="161" t="s">
        <v>326</v>
      </c>
      <c r="D225" s="161" t="s">
        <v>136</v>
      </c>
      <c r="E225" s="162" t="s">
        <v>327</v>
      </c>
      <c r="F225" s="163" t="s">
        <v>328</v>
      </c>
      <c r="G225" s="164" t="s">
        <v>193</v>
      </c>
      <c r="H225" s="165">
        <v>2</v>
      </c>
      <c r="I225" s="166"/>
      <c r="J225" s="167">
        <f>ROUND(I225*H225,2)</f>
        <v>0</v>
      </c>
      <c r="K225" s="168"/>
      <c r="L225" s="35"/>
      <c r="M225" s="169" t="s">
        <v>1</v>
      </c>
      <c r="N225" s="170" t="s">
        <v>41</v>
      </c>
      <c r="O225" s="67"/>
      <c r="P225" s="171">
        <f>O225*H225</f>
        <v>0</v>
      </c>
      <c r="Q225" s="171">
        <v>0</v>
      </c>
      <c r="R225" s="171">
        <f>Q225*H225</f>
        <v>0</v>
      </c>
      <c r="S225" s="171">
        <v>0</v>
      </c>
      <c r="T225" s="17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73" t="s">
        <v>324</v>
      </c>
      <c r="AT225" s="173" t="s">
        <v>136</v>
      </c>
      <c r="AU225" s="173" t="s">
        <v>76</v>
      </c>
      <c r="AY225" s="13" t="s">
        <v>141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3" t="s">
        <v>83</v>
      </c>
      <c r="BK225" s="174">
        <f>ROUND(I225*H225,2)</f>
        <v>0</v>
      </c>
      <c r="BL225" s="13" t="s">
        <v>324</v>
      </c>
      <c r="BM225" s="173" t="s">
        <v>411</v>
      </c>
    </row>
    <row r="226" spans="1:65" s="2" customFormat="1" ht="11.25">
      <c r="A226" s="30"/>
      <c r="B226" s="31"/>
      <c r="C226" s="32"/>
      <c r="D226" s="175" t="s">
        <v>143</v>
      </c>
      <c r="E226" s="32"/>
      <c r="F226" s="176" t="s">
        <v>328</v>
      </c>
      <c r="G226" s="32"/>
      <c r="H226" s="32"/>
      <c r="I226" s="177"/>
      <c r="J226" s="32"/>
      <c r="K226" s="32"/>
      <c r="L226" s="35"/>
      <c r="M226" s="178"/>
      <c r="N226" s="179"/>
      <c r="O226" s="67"/>
      <c r="P226" s="67"/>
      <c r="Q226" s="67"/>
      <c r="R226" s="67"/>
      <c r="S226" s="67"/>
      <c r="T226" s="68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143</v>
      </c>
      <c r="AU226" s="13" t="s">
        <v>76</v>
      </c>
    </row>
    <row r="227" spans="1:65" s="2" customFormat="1" ht="14.45" customHeight="1">
      <c r="A227" s="30"/>
      <c r="B227" s="31"/>
      <c r="C227" s="161" t="s">
        <v>330</v>
      </c>
      <c r="D227" s="161" t="s">
        <v>136</v>
      </c>
      <c r="E227" s="162" t="s">
        <v>331</v>
      </c>
      <c r="F227" s="163" t="s">
        <v>332</v>
      </c>
      <c r="G227" s="164" t="s">
        <v>333</v>
      </c>
      <c r="H227" s="165">
        <v>6</v>
      </c>
      <c r="I227" s="166"/>
      <c r="J227" s="167">
        <f>ROUND(I227*H227,2)</f>
        <v>0</v>
      </c>
      <c r="K227" s="168"/>
      <c r="L227" s="35"/>
      <c r="M227" s="169" t="s">
        <v>1</v>
      </c>
      <c r="N227" s="170" t="s">
        <v>41</v>
      </c>
      <c r="O227" s="67"/>
      <c r="P227" s="171">
        <f>O227*H227</f>
        <v>0</v>
      </c>
      <c r="Q227" s="171">
        <v>0</v>
      </c>
      <c r="R227" s="171">
        <f>Q227*H227</f>
        <v>0</v>
      </c>
      <c r="S227" s="171">
        <v>0</v>
      </c>
      <c r="T227" s="172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73" t="s">
        <v>334</v>
      </c>
      <c r="AT227" s="173" t="s">
        <v>136</v>
      </c>
      <c r="AU227" s="173" t="s">
        <v>76</v>
      </c>
      <c r="AY227" s="13" t="s">
        <v>141</v>
      </c>
      <c r="BE227" s="174">
        <f>IF(N227="základní",J227,0)</f>
        <v>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3" t="s">
        <v>83</v>
      </c>
      <c r="BK227" s="174">
        <f>ROUND(I227*H227,2)</f>
        <v>0</v>
      </c>
      <c r="BL227" s="13" t="s">
        <v>334</v>
      </c>
      <c r="BM227" s="173" t="s">
        <v>412</v>
      </c>
    </row>
    <row r="228" spans="1:65" s="2" customFormat="1" ht="11.25">
      <c r="A228" s="30"/>
      <c r="B228" s="31"/>
      <c r="C228" s="32"/>
      <c r="D228" s="175" t="s">
        <v>143</v>
      </c>
      <c r="E228" s="32"/>
      <c r="F228" s="176" t="s">
        <v>332</v>
      </c>
      <c r="G228" s="32"/>
      <c r="H228" s="32"/>
      <c r="I228" s="177"/>
      <c r="J228" s="32"/>
      <c r="K228" s="32"/>
      <c r="L228" s="35"/>
      <c r="M228" s="178"/>
      <c r="N228" s="179"/>
      <c r="O228" s="67"/>
      <c r="P228" s="67"/>
      <c r="Q228" s="67"/>
      <c r="R228" s="67"/>
      <c r="S228" s="67"/>
      <c r="T228" s="68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3" t="s">
        <v>143</v>
      </c>
      <c r="AU228" s="13" t="s">
        <v>76</v>
      </c>
    </row>
    <row r="229" spans="1:65" s="2" customFormat="1" ht="14.45" customHeight="1">
      <c r="A229" s="30"/>
      <c r="B229" s="31"/>
      <c r="C229" s="161" t="s">
        <v>336</v>
      </c>
      <c r="D229" s="161" t="s">
        <v>136</v>
      </c>
      <c r="E229" s="162" t="s">
        <v>337</v>
      </c>
      <c r="F229" s="163" t="s">
        <v>338</v>
      </c>
      <c r="G229" s="164" t="s">
        <v>193</v>
      </c>
      <c r="H229" s="165">
        <v>10</v>
      </c>
      <c r="I229" s="166"/>
      <c r="J229" s="167">
        <f>ROUND(I229*H229,2)</f>
        <v>0</v>
      </c>
      <c r="K229" s="168"/>
      <c r="L229" s="35"/>
      <c r="M229" s="169" t="s">
        <v>1</v>
      </c>
      <c r="N229" s="170" t="s">
        <v>41</v>
      </c>
      <c r="O229" s="67"/>
      <c r="P229" s="171">
        <f>O229*H229</f>
        <v>0</v>
      </c>
      <c r="Q229" s="171">
        <v>0</v>
      </c>
      <c r="R229" s="171">
        <f>Q229*H229</f>
        <v>0</v>
      </c>
      <c r="S229" s="171">
        <v>0</v>
      </c>
      <c r="T229" s="172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73" t="s">
        <v>334</v>
      </c>
      <c r="AT229" s="173" t="s">
        <v>136</v>
      </c>
      <c r="AU229" s="173" t="s">
        <v>76</v>
      </c>
      <c r="AY229" s="13" t="s">
        <v>141</v>
      </c>
      <c r="BE229" s="174">
        <f>IF(N229="základní",J229,0)</f>
        <v>0</v>
      </c>
      <c r="BF229" s="174">
        <f>IF(N229="snížená",J229,0)</f>
        <v>0</v>
      </c>
      <c r="BG229" s="174">
        <f>IF(N229="zákl. přenesená",J229,0)</f>
        <v>0</v>
      </c>
      <c r="BH229" s="174">
        <f>IF(N229="sníž. přenesená",J229,0)</f>
        <v>0</v>
      </c>
      <c r="BI229" s="174">
        <f>IF(N229="nulová",J229,0)</f>
        <v>0</v>
      </c>
      <c r="BJ229" s="13" t="s">
        <v>83</v>
      </c>
      <c r="BK229" s="174">
        <f>ROUND(I229*H229,2)</f>
        <v>0</v>
      </c>
      <c r="BL229" s="13" t="s">
        <v>334</v>
      </c>
      <c r="BM229" s="173" t="s">
        <v>413</v>
      </c>
    </row>
    <row r="230" spans="1:65" s="2" customFormat="1" ht="11.25">
      <c r="A230" s="30"/>
      <c r="B230" s="31"/>
      <c r="C230" s="32"/>
      <c r="D230" s="175" t="s">
        <v>143</v>
      </c>
      <c r="E230" s="32"/>
      <c r="F230" s="176" t="s">
        <v>338</v>
      </c>
      <c r="G230" s="32"/>
      <c r="H230" s="32"/>
      <c r="I230" s="177"/>
      <c r="J230" s="32"/>
      <c r="K230" s="32"/>
      <c r="L230" s="35"/>
      <c r="M230" s="178"/>
      <c r="N230" s="179"/>
      <c r="O230" s="67"/>
      <c r="P230" s="67"/>
      <c r="Q230" s="67"/>
      <c r="R230" s="67"/>
      <c r="S230" s="67"/>
      <c r="T230" s="68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143</v>
      </c>
      <c r="AU230" s="13" t="s">
        <v>76</v>
      </c>
    </row>
    <row r="231" spans="1:65" s="2" customFormat="1" ht="14.45" customHeight="1">
      <c r="A231" s="30"/>
      <c r="B231" s="31"/>
      <c r="C231" s="161" t="s">
        <v>340</v>
      </c>
      <c r="D231" s="161" t="s">
        <v>136</v>
      </c>
      <c r="E231" s="162" t="s">
        <v>341</v>
      </c>
      <c r="F231" s="163" t="s">
        <v>342</v>
      </c>
      <c r="G231" s="164" t="s">
        <v>193</v>
      </c>
      <c r="H231" s="165">
        <v>10</v>
      </c>
      <c r="I231" s="166"/>
      <c r="J231" s="167">
        <f>ROUND(I231*H231,2)</f>
        <v>0</v>
      </c>
      <c r="K231" s="168"/>
      <c r="L231" s="35"/>
      <c r="M231" s="169" t="s">
        <v>1</v>
      </c>
      <c r="N231" s="170" t="s">
        <v>41</v>
      </c>
      <c r="O231" s="67"/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3" t="s">
        <v>334</v>
      </c>
      <c r="AT231" s="173" t="s">
        <v>136</v>
      </c>
      <c r="AU231" s="173" t="s">
        <v>76</v>
      </c>
      <c r="AY231" s="13" t="s">
        <v>141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3" t="s">
        <v>83</v>
      </c>
      <c r="BK231" s="174">
        <f>ROUND(I231*H231,2)</f>
        <v>0</v>
      </c>
      <c r="BL231" s="13" t="s">
        <v>334</v>
      </c>
      <c r="BM231" s="173" t="s">
        <v>414</v>
      </c>
    </row>
    <row r="232" spans="1:65" s="2" customFormat="1" ht="19.5">
      <c r="A232" s="30"/>
      <c r="B232" s="31"/>
      <c r="C232" s="32"/>
      <c r="D232" s="175" t="s">
        <v>143</v>
      </c>
      <c r="E232" s="32"/>
      <c r="F232" s="176" t="s">
        <v>344</v>
      </c>
      <c r="G232" s="32"/>
      <c r="H232" s="32"/>
      <c r="I232" s="177"/>
      <c r="J232" s="32"/>
      <c r="K232" s="32"/>
      <c r="L232" s="35"/>
      <c r="M232" s="214"/>
      <c r="N232" s="215"/>
      <c r="O232" s="216"/>
      <c r="P232" s="216"/>
      <c r="Q232" s="216"/>
      <c r="R232" s="216"/>
      <c r="S232" s="216"/>
      <c r="T232" s="217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143</v>
      </c>
      <c r="AU232" s="13" t="s">
        <v>76</v>
      </c>
    </row>
    <row r="233" spans="1:65" s="2" customFormat="1" ht="6.95" customHeight="1">
      <c r="A233" s="3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35"/>
      <c r="M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</row>
  </sheetData>
  <sheetProtection algorithmName="SHA-512" hashValue="nb7JRlSLdBjqojE+z3C/PwRXGvC8h7sK3R/aNKuzrzwU0l7a9+200WE0YfIWxxWOjSdIML6DPgvPmu+2/MmtWg==" saltValue="mai9/N7JTjDDbto9m05K9Gnru6ajnlXE96KufWLuUvPyX6wV2gfxcWEU8NPgOqTOw9UKwLjKnkHkRRA+wAE7DQ==" spinCount="100000" sheet="1" objects="1" scenarios="1" formatColumns="0" formatRows="0" autoFilter="0"/>
  <autoFilter ref="C119:K232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102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6"/>
      <c r="AT3" s="13" t="s">
        <v>85</v>
      </c>
    </row>
    <row r="4" spans="1:46" s="1" customFormat="1" ht="24.95" customHeight="1">
      <c r="B4" s="16"/>
      <c r="D4" s="113" t="s">
        <v>113</v>
      </c>
      <c r="L4" s="16"/>
      <c r="M4" s="114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15" t="s">
        <v>16</v>
      </c>
      <c r="L6" s="16"/>
    </row>
    <row r="7" spans="1:46" s="1" customFormat="1" ht="16.5" customHeight="1">
      <c r="B7" s="16"/>
      <c r="E7" s="264" t="str">
        <f>'Rekapitulace stavby'!K6</f>
        <v>Čištění kolejového lože a výměna kolejnic v úseku Nezvěstice - Starý Plzenec</v>
      </c>
      <c r="F7" s="265"/>
      <c r="G7" s="265"/>
      <c r="H7" s="265"/>
      <c r="L7" s="16"/>
    </row>
    <row r="8" spans="1:46" s="1" customFormat="1" ht="12" customHeight="1">
      <c r="B8" s="16"/>
      <c r="D8" s="115" t="s">
        <v>114</v>
      </c>
      <c r="L8" s="16"/>
    </row>
    <row r="9" spans="1:46" s="2" customFormat="1" ht="16.5" customHeight="1">
      <c r="A9" s="30"/>
      <c r="B9" s="35"/>
      <c r="C9" s="30"/>
      <c r="D9" s="30"/>
      <c r="E9" s="264" t="s">
        <v>415</v>
      </c>
      <c r="F9" s="266"/>
      <c r="G9" s="266"/>
      <c r="H9" s="26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5" t="s">
        <v>116</v>
      </c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416</v>
      </c>
      <c r="F11" s="266"/>
      <c r="G11" s="266"/>
      <c r="H11" s="266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5" t="s">
        <v>18</v>
      </c>
      <c r="E13" s="30"/>
      <c r="F13" s="106" t="s">
        <v>1</v>
      </c>
      <c r="G13" s="30"/>
      <c r="H13" s="30"/>
      <c r="I13" s="115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5" t="s">
        <v>20</v>
      </c>
      <c r="E14" s="30"/>
      <c r="F14" s="106" t="s">
        <v>21</v>
      </c>
      <c r="G14" s="30"/>
      <c r="H14" s="30"/>
      <c r="I14" s="115" t="s">
        <v>22</v>
      </c>
      <c r="J14" s="116" t="str">
        <f>'Rekapitulace stavby'!AN8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5" t="s">
        <v>24</v>
      </c>
      <c r="E16" s="30"/>
      <c r="F16" s="30"/>
      <c r="G16" s="30"/>
      <c r="H16" s="30"/>
      <c r="I16" s="115" t="s">
        <v>25</v>
      </c>
      <c r="J16" s="106" t="s">
        <v>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">
        <v>26</v>
      </c>
      <c r="F17" s="30"/>
      <c r="G17" s="30"/>
      <c r="H17" s="30"/>
      <c r="I17" s="115" t="s">
        <v>27</v>
      </c>
      <c r="J17" s="106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5" t="s">
        <v>28</v>
      </c>
      <c r="E19" s="30"/>
      <c r="F19" s="30"/>
      <c r="G19" s="30"/>
      <c r="H19" s="30"/>
      <c r="I19" s="115" t="s">
        <v>25</v>
      </c>
      <c r="J19" s="26" t="str">
        <f>'Rekapitulace stavby'!AN13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stavby'!E14</f>
        <v>Vyplň údaj</v>
      </c>
      <c r="F20" s="269"/>
      <c r="G20" s="269"/>
      <c r="H20" s="269"/>
      <c r="I20" s="115" t="s">
        <v>27</v>
      </c>
      <c r="J20" s="26" t="str">
        <f>'Rekapitulace stavby'!AN14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5" t="s">
        <v>30</v>
      </c>
      <c r="E22" s="30"/>
      <c r="F22" s="30"/>
      <c r="G22" s="30"/>
      <c r="H22" s="30"/>
      <c r="I22" s="115" t="s">
        <v>25</v>
      </c>
      <c r="J22" s="106" t="str">
        <f>IF('Rekapitulace stavby'!AN16="","",'Rekapitulace stavby'!AN16)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stavby'!E17="","",'Rekapitulace stavby'!E17)</f>
        <v xml:space="preserve"> </v>
      </c>
      <c r="F23" s="30"/>
      <c r="G23" s="30"/>
      <c r="H23" s="30"/>
      <c r="I23" s="115" t="s">
        <v>27</v>
      </c>
      <c r="J23" s="106" t="str">
        <f>IF('Rekapitulace stavby'!AN17="","",'Rekapitulace stavby'!AN17)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5" t="s">
        <v>33</v>
      </c>
      <c r="E25" s="30"/>
      <c r="F25" s="30"/>
      <c r="G25" s="30"/>
      <c r="H25" s="30"/>
      <c r="I25" s="115" t="s">
        <v>25</v>
      </c>
      <c r="J25" s="106" t="s">
        <v>1</v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">
        <v>34</v>
      </c>
      <c r="F26" s="30"/>
      <c r="G26" s="30"/>
      <c r="H26" s="30"/>
      <c r="I26" s="115" t="s">
        <v>27</v>
      </c>
      <c r="J26" s="106" t="s">
        <v>1</v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5" t="s">
        <v>35</v>
      </c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7"/>
      <c r="B29" s="118"/>
      <c r="C29" s="117"/>
      <c r="D29" s="117"/>
      <c r="E29" s="270" t="s">
        <v>1</v>
      </c>
      <c r="F29" s="270"/>
      <c r="G29" s="270"/>
      <c r="H29" s="27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0"/>
      <c r="E31" s="120"/>
      <c r="F31" s="120"/>
      <c r="G31" s="120"/>
      <c r="H31" s="120"/>
      <c r="I31" s="120"/>
      <c r="J31" s="120"/>
      <c r="K31" s="12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1" t="s">
        <v>36</v>
      </c>
      <c r="E32" s="30"/>
      <c r="F32" s="30"/>
      <c r="G32" s="30"/>
      <c r="H32" s="30"/>
      <c r="I32" s="30"/>
      <c r="J32" s="122">
        <f>ROUND(J120,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0"/>
      <c r="J33" s="120"/>
      <c r="K33" s="12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3" t="s">
        <v>38</v>
      </c>
      <c r="G34" s="30"/>
      <c r="H34" s="30"/>
      <c r="I34" s="123" t="s">
        <v>37</v>
      </c>
      <c r="J34" s="123" t="s">
        <v>39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4" t="s">
        <v>40</v>
      </c>
      <c r="E35" s="115" t="s">
        <v>41</v>
      </c>
      <c r="F35" s="125">
        <f>ROUND((SUM(BE120:BE211)),  2)</f>
        <v>0</v>
      </c>
      <c r="G35" s="30"/>
      <c r="H35" s="30"/>
      <c r="I35" s="126">
        <v>0.21</v>
      </c>
      <c r="J35" s="125">
        <f>ROUND(((SUM(BE120:BE211))*I35),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5" t="s">
        <v>42</v>
      </c>
      <c r="F36" s="125">
        <f>ROUND((SUM(BF120:BF211)),  2)</f>
        <v>0</v>
      </c>
      <c r="G36" s="30"/>
      <c r="H36" s="30"/>
      <c r="I36" s="126">
        <v>0.15</v>
      </c>
      <c r="J36" s="125">
        <f>ROUND(((SUM(BF120:BF211))*I36),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5" t="s">
        <v>43</v>
      </c>
      <c r="F37" s="125">
        <f>ROUND((SUM(BG120:BG211)),  2)</f>
        <v>0</v>
      </c>
      <c r="G37" s="30"/>
      <c r="H37" s="30"/>
      <c r="I37" s="126">
        <v>0.21</v>
      </c>
      <c r="J37" s="12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5" t="s">
        <v>44</v>
      </c>
      <c r="F38" s="125">
        <f>ROUND((SUM(BH120:BH211)),  2)</f>
        <v>0</v>
      </c>
      <c r="G38" s="30"/>
      <c r="H38" s="30"/>
      <c r="I38" s="126">
        <v>0.15</v>
      </c>
      <c r="J38" s="125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5" t="s">
        <v>45</v>
      </c>
      <c r="F39" s="125">
        <f>ROUND((SUM(BI120:BI211)),  2)</f>
        <v>0</v>
      </c>
      <c r="G39" s="30"/>
      <c r="H39" s="30"/>
      <c r="I39" s="126">
        <v>0</v>
      </c>
      <c r="J39" s="125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Čištění kolejového lože a výměna kolejnic v úseku Nezvěstice - Starý Plzenec</v>
      </c>
      <c r="F85" s="272"/>
      <c r="G85" s="272"/>
      <c r="H85" s="27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114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415</v>
      </c>
      <c r="F87" s="273"/>
      <c r="G87" s="273"/>
      <c r="H87" s="27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116</v>
      </c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24" t="str">
        <f>E11</f>
        <v>SO 3.1 - Nezvěstice - Starý Plzenec, km 333,190 - 333,500</v>
      </c>
      <c r="F89" s="273"/>
      <c r="G89" s="273"/>
      <c r="H89" s="273"/>
      <c r="I89" s="32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TO Nezvěstice</v>
      </c>
      <c r="G91" s="32"/>
      <c r="H91" s="32"/>
      <c r="I91" s="25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železnic. s.o.- OŘ Plzeň</v>
      </c>
      <c r="G93" s="32"/>
      <c r="H93" s="32"/>
      <c r="I93" s="25" t="s">
        <v>30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28</v>
      </c>
      <c r="D94" s="32"/>
      <c r="E94" s="32"/>
      <c r="F94" s="23" t="str">
        <f>IF(E20="","",E20)</f>
        <v>Vyplň údaj</v>
      </c>
      <c r="G94" s="32"/>
      <c r="H94" s="32"/>
      <c r="I94" s="25" t="s">
        <v>33</v>
      </c>
      <c r="J94" s="28" t="str">
        <f>E26</f>
        <v>Jung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5" t="s">
        <v>119</v>
      </c>
      <c r="D96" s="146"/>
      <c r="E96" s="146"/>
      <c r="F96" s="146"/>
      <c r="G96" s="146"/>
      <c r="H96" s="146"/>
      <c r="I96" s="146"/>
      <c r="J96" s="147" t="s">
        <v>120</v>
      </c>
      <c r="K96" s="146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8" t="s">
        <v>121</v>
      </c>
      <c r="D98" s="32"/>
      <c r="E98" s="32"/>
      <c r="F98" s="32"/>
      <c r="G98" s="32"/>
      <c r="H98" s="32"/>
      <c r="I98" s="32"/>
      <c r="J98" s="80">
        <f>J120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122</v>
      </c>
    </row>
    <row r="99" spans="1:47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47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4.95" customHeight="1">
      <c r="A105" s="30"/>
      <c r="B105" s="31"/>
      <c r="C105" s="19" t="s">
        <v>123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6.5" customHeight="1">
      <c r="A108" s="30"/>
      <c r="B108" s="31"/>
      <c r="C108" s="32"/>
      <c r="D108" s="32"/>
      <c r="E108" s="271" t="str">
        <f>E7</f>
        <v>Čištění kolejového lože a výměna kolejnic v úseku Nezvěstice - Starý Plzenec</v>
      </c>
      <c r="F108" s="272"/>
      <c r="G108" s="272"/>
      <c r="H108" s="27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B109" s="17"/>
      <c r="C109" s="25" t="s">
        <v>114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pans="1:47" s="2" customFormat="1" ht="16.5" customHeight="1">
      <c r="A110" s="30"/>
      <c r="B110" s="31"/>
      <c r="C110" s="32"/>
      <c r="D110" s="32"/>
      <c r="E110" s="271" t="s">
        <v>415</v>
      </c>
      <c r="F110" s="273"/>
      <c r="G110" s="273"/>
      <c r="H110" s="273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5" t="s">
        <v>116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24" t="str">
        <f>E11</f>
        <v>SO 3.1 - Nezvěstice - Starý Plzenec, km 333,190 - 333,500</v>
      </c>
      <c r="F112" s="273"/>
      <c r="G112" s="273"/>
      <c r="H112" s="27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F14</f>
        <v>TO Nezvěstice</v>
      </c>
      <c r="G114" s="32"/>
      <c r="H114" s="32"/>
      <c r="I114" s="25" t="s">
        <v>22</v>
      </c>
      <c r="J114" s="62" t="str">
        <f>IF(J14="","",J14)</f>
        <v>13. 7. 2020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E17</f>
        <v>Správa železnic. s.o.- OŘ Plzeň</v>
      </c>
      <c r="G116" s="32"/>
      <c r="H116" s="32"/>
      <c r="I116" s="25" t="s">
        <v>30</v>
      </c>
      <c r="J116" s="28" t="str">
        <f>E23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2"/>
      <c r="E117" s="32"/>
      <c r="F117" s="23" t="str">
        <f>IF(E20="","",E20)</f>
        <v>Vyplň údaj</v>
      </c>
      <c r="G117" s="32"/>
      <c r="H117" s="32"/>
      <c r="I117" s="25" t="s">
        <v>33</v>
      </c>
      <c r="J117" s="28" t="str">
        <f>E26</f>
        <v>Jung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49"/>
      <c r="B119" s="150"/>
      <c r="C119" s="151" t="s">
        <v>124</v>
      </c>
      <c r="D119" s="152" t="s">
        <v>61</v>
      </c>
      <c r="E119" s="152" t="s">
        <v>57</v>
      </c>
      <c r="F119" s="152" t="s">
        <v>58</v>
      </c>
      <c r="G119" s="152" t="s">
        <v>125</v>
      </c>
      <c r="H119" s="152" t="s">
        <v>126</v>
      </c>
      <c r="I119" s="152" t="s">
        <v>127</v>
      </c>
      <c r="J119" s="153" t="s">
        <v>120</v>
      </c>
      <c r="K119" s="154" t="s">
        <v>128</v>
      </c>
      <c r="L119" s="155"/>
      <c r="M119" s="71" t="s">
        <v>1</v>
      </c>
      <c r="N119" s="72" t="s">
        <v>40</v>
      </c>
      <c r="O119" s="72" t="s">
        <v>129</v>
      </c>
      <c r="P119" s="72" t="s">
        <v>130</v>
      </c>
      <c r="Q119" s="72" t="s">
        <v>131</v>
      </c>
      <c r="R119" s="72" t="s">
        <v>132</v>
      </c>
      <c r="S119" s="72" t="s">
        <v>133</v>
      </c>
      <c r="T119" s="73" t="s">
        <v>134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22.9" customHeight="1">
      <c r="A120" s="30"/>
      <c r="B120" s="31"/>
      <c r="C120" s="78" t="s">
        <v>135</v>
      </c>
      <c r="D120" s="32"/>
      <c r="E120" s="32"/>
      <c r="F120" s="32"/>
      <c r="G120" s="32"/>
      <c r="H120" s="32"/>
      <c r="I120" s="32"/>
      <c r="J120" s="156">
        <f>BK120</f>
        <v>0</v>
      </c>
      <c r="K120" s="32"/>
      <c r="L120" s="35"/>
      <c r="M120" s="74"/>
      <c r="N120" s="157"/>
      <c r="O120" s="75"/>
      <c r="P120" s="158">
        <f>SUM(P121:P211)</f>
        <v>0</v>
      </c>
      <c r="Q120" s="75"/>
      <c r="R120" s="158">
        <f>SUM(R121:R211)</f>
        <v>409.53467999999998</v>
      </c>
      <c r="S120" s="75"/>
      <c r="T120" s="159">
        <f>SUM(T121:T211)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75</v>
      </c>
      <c r="AU120" s="13" t="s">
        <v>122</v>
      </c>
      <c r="BK120" s="160">
        <f>SUM(BK121:BK211)</f>
        <v>0</v>
      </c>
    </row>
    <row r="121" spans="1:65" s="2" customFormat="1" ht="14.45" customHeight="1">
      <c r="A121" s="30"/>
      <c r="B121" s="31"/>
      <c r="C121" s="161" t="s">
        <v>83</v>
      </c>
      <c r="D121" s="161" t="s">
        <v>136</v>
      </c>
      <c r="E121" s="162" t="s">
        <v>137</v>
      </c>
      <c r="F121" s="163" t="s">
        <v>138</v>
      </c>
      <c r="G121" s="164" t="s">
        <v>139</v>
      </c>
      <c r="H121" s="165">
        <v>310</v>
      </c>
      <c r="I121" s="166"/>
      <c r="J121" s="167">
        <f>ROUND(I121*H121,2)</f>
        <v>0</v>
      </c>
      <c r="K121" s="168"/>
      <c r="L121" s="35"/>
      <c r="M121" s="169" t="s">
        <v>1</v>
      </c>
      <c r="N121" s="170" t="s">
        <v>41</v>
      </c>
      <c r="O121" s="67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3" t="s">
        <v>140</v>
      </c>
      <c r="AT121" s="173" t="s">
        <v>136</v>
      </c>
      <c r="AU121" s="173" t="s">
        <v>76</v>
      </c>
      <c r="AY121" s="13" t="s">
        <v>141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3" t="s">
        <v>83</v>
      </c>
      <c r="BK121" s="174">
        <f>ROUND(I121*H121,2)</f>
        <v>0</v>
      </c>
      <c r="BL121" s="13" t="s">
        <v>140</v>
      </c>
      <c r="BM121" s="173" t="s">
        <v>417</v>
      </c>
    </row>
    <row r="122" spans="1:65" s="2" customFormat="1" ht="19.5">
      <c r="A122" s="30"/>
      <c r="B122" s="31"/>
      <c r="C122" s="32"/>
      <c r="D122" s="175" t="s">
        <v>143</v>
      </c>
      <c r="E122" s="32"/>
      <c r="F122" s="176" t="s">
        <v>144</v>
      </c>
      <c r="G122" s="32"/>
      <c r="H122" s="32"/>
      <c r="I122" s="177"/>
      <c r="J122" s="32"/>
      <c r="K122" s="32"/>
      <c r="L122" s="35"/>
      <c r="M122" s="178"/>
      <c r="N122" s="179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143</v>
      </c>
      <c r="AU122" s="13" t="s">
        <v>76</v>
      </c>
    </row>
    <row r="123" spans="1:65" s="2" customFormat="1" ht="29.25">
      <c r="A123" s="30"/>
      <c r="B123" s="31"/>
      <c r="C123" s="32"/>
      <c r="D123" s="175" t="s">
        <v>145</v>
      </c>
      <c r="E123" s="32"/>
      <c r="F123" s="180" t="s">
        <v>146</v>
      </c>
      <c r="G123" s="32"/>
      <c r="H123" s="32"/>
      <c r="I123" s="177"/>
      <c r="J123" s="32"/>
      <c r="K123" s="32"/>
      <c r="L123" s="35"/>
      <c r="M123" s="178"/>
      <c r="N123" s="179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145</v>
      </c>
      <c r="AU123" s="13" t="s">
        <v>76</v>
      </c>
    </row>
    <row r="124" spans="1:65" s="10" customFormat="1" ht="11.25">
      <c r="B124" s="181"/>
      <c r="C124" s="182"/>
      <c r="D124" s="175" t="s">
        <v>147</v>
      </c>
      <c r="E124" s="183" t="s">
        <v>1</v>
      </c>
      <c r="F124" s="184" t="s">
        <v>418</v>
      </c>
      <c r="G124" s="182"/>
      <c r="H124" s="185">
        <v>310</v>
      </c>
      <c r="I124" s="186"/>
      <c r="J124" s="182"/>
      <c r="K124" s="182"/>
      <c r="L124" s="187"/>
      <c r="M124" s="188"/>
      <c r="N124" s="189"/>
      <c r="O124" s="189"/>
      <c r="P124" s="189"/>
      <c r="Q124" s="189"/>
      <c r="R124" s="189"/>
      <c r="S124" s="189"/>
      <c r="T124" s="190"/>
      <c r="AT124" s="191" t="s">
        <v>147</v>
      </c>
      <c r="AU124" s="191" t="s">
        <v>76</v>
      </c>
      <c r="AV124" s="10" t="s">
        <v>85</v>
      </c>
      <c r="AW124" s="10" t="s">
        <v>32</v>
      </c>
      <c r="AX124" s="10" t="s">
        <v>76</v>
      </c>
      <c r="AY124" s="191" t="s">
        <v>141</v>
      </c>
    </row>
    <row r="125" spans="1:65" s="11" customFormat="1" ht="11.25">
      <c r="B125" s="192"/>
      <c r="C125" s="193"/>
      <c r="D125" s="175" t="s">
        <v>147</v>
      </c>
      <c r="E125" s="194" t="s">
        <v>1</v>
      </c>
      <c r="F125" s="195" t="s">
        <v>152</v>
      </c>
      <c r="G125" s="193"/>
      <c r="H125" s="196">
        <v>310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147</v>
      </c>
      <c r="AU125" s="202" t="s">
        <v>76</v>
      </c>
      <c r="AV125" s="11" t="s">
        <v>140</v>
      </c>
      <c r="AW125" s="11" t="s">
        <v>32</v>
      </c>
      <c r="AX125" s="11" t="s">
        <v>83</v>
      </c>
      <c r="AY125" s="202" t="s">
        <v>141</v>
      </c>
    </row>
    <row r="126" spans="1:65" s="2" customFormat="1" ht="14.45" customHeight="1">
      <c r="A126" s="30"/>
      <c r="B126" s="31"/>
      <c r="C126" s="161" t="s">
        <v>85</v>
      </c>
      <c r="D126" s="161" t="s">
        <v>136</v>
      </c>
      <c r="E126" s="162" t="s">
        <v>153</v>
      </c>
      <c r="F126" s="163" t="s">
        <v>154</v>
      </c>
      <c r="G126" s="164" t="s">
        <v>155</v>
      </c>
      <c r="H126" s="165">
        <v>3.5</v>
      </c>
      <c r="I126" s="166"/>
      <c r="J126" s="167">
        <f>ROUND(I126*H126,2)</f>
        <v>0</v>
      </c>
      <c r="K126" s="168"/>
      <c r="L126" s="35"/>
      <c r="M126" s="169" t="s">
        <v>1</v>
      </c>
      <c r="N126" s="170" t="s">
        <v>41</v>
      </c>
      <c r="O126" s="67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3" t="s">
        <v>140</v>
      </c>
      <c r="AT126" s="173" t="s">
        <v>136</v>
      </c>
      <c r="AU126" s="173" t="s">
        <v>76</v>
      </c>
      <c r="AY126" s="13" t="s">
        <v>141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3" t="s">
        <v>83</v>
      </c>
      <c r="BK126" s="174">
        <f>ROUND(I126*H126,2)</f>
        <v>0</v>
      </c>
      <c r="BL126" s="13" t="s">
        <v>140</v>
      </c>
      <c r="BM126" s="173" t="s">
        <v>419</v>
      </c>
    </row>
    <row r="127" spans="1:65" s="2" customFormat="1" ht="19.5">
      <c r="A127" s="30"/>
      <c r="B127" s="31"/>
      <c r="C127" s="32"/>
      <c r="D127" s="175" t="s">
        <v>143</v>
      </c>
      <c r="E127" s="32"/>
      <c r="F127" s="176" t="s">
        <v>157</v>
      </c>
      <c r="G127" s="32"/>
      <c r="H127" s="32"/>
      <c r="I127" s="177"/>
      <c r="J127" s="32"/>
      <c r="K127" s="32"/>
      <c r="L127" s="35"/>
      <c r="M127" s="178"/>
      <c r="N127" s="179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143</v>
      </c>
      <c r="AU127" s="13" t="s">
        <v>76</v>
      </c>
    </row>
    <row r="128" spans="1:65" s="2" customFormat="1" ht="19.5">
      <c r="A128" s="30"/>
      <c r="B128" s="31"/>
      <c r="C128" s="32"/>
      <c r="D128" s="175" t="s">
        <v>145</v>
      </c>
      <c r="E128" s="32"/>
      <c r="F128" s="180" t="s">
        <v>158</v>
      </c>
      <c r="G128" s="32"/>
      <c r="H128" s="32"/>
      <c r="I128" s="177"/>
      <c r="J128" s="32"/>
      <c r="K128" s="32"/>
      <c r="L128" s="35"/>
      <c r="M128" s="178"/>
      <c r="N128" s="179"/>
      <c r="O128" s="67"/>
      <c r="P128" s="67"/>
      <c r="Q128" s="67"/>
      <c r="R128" s="67"/>
      <c r="S128" s="67"/>
      <c r="T128" s="68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145</v>
      </c>
      <c r="AU128" s="13" t="s">
        <v>76</v>
      </c>
    </row>
    <row r="129" spans="1:65" s="10" customFormat="1" ht="11.25">
      <c r="B129" s="181"/>
      <c r="C129" s="182"/>
      <c r="D129" s="175" t="s">
        <v>147</v>
      </c>
      <c r="E129" s="183" t="s">
        <v>1</v>
      </c>
      <c r="F129" s="184" t="s">
        <v>360</v>
      </c>
      <c r="G129" s="182"/>
      <c r="H129" s="185">
        <v>3.5</v>
      </c>
      <c r="I129" s="186"/>
      <c r="J129" s="182"/>
      <c r="K129" s="182"/>
      <c r="L129" s="187"/>
      <c r="M129" s="188"/>
      <c r="N129" s="189"/>
      <c r="O129" s="189"/>
      <c r="P129" s="189"/>
      <c r="Q129" s="189"/>
      <c r="R129" s="189"/>
      <c r="S129" s="189"/>
      <c r="T129" s="190"/>
      <c r="AT129" s="191" t="s">
        <v>147</v>
      </c>
      <c r="AU129" s="191" t="s">
        <v>76</v>
      </c>
      <c r="AV129" s="10" t="s">
        <v>85</v>
      </c>
      <c r="AW129" s="10" t="s">
        <v>32</v>
      </c>
      <c r="AX129" s="10" t="s">
        <v>83</v>
      </c>
      <c r="AY129" s="191" t="s">
        <v>141</v>
      </c>
    </row>
    <row r="130" spans="1:65" s="2" customFormat="1" ht="14.45" customHeight="1">
      <c r="A130" s="30"/>
      <c r="B130" s="31"/>
      <c r="C130" s="161" t="s">
        <v>160</v>
      </c>
      <c r="D130" s="161" t="s">
        <v>136</v>
      </c>
      <c r="E130" s="162" t="s">
        <v>161</v>
      </c>
      <c r="F130" s="163" t="s">
        <v>162</v>
      </c>
      <c r="G130" s="164" t="s">
        <v>163</v>
      </c>
      <c r="H130" s="165">
        <v>0.3</v>
      </c>
      <c r="I130" s="166"/>
      <c r="J130" s="167">
        <f>ROUND(I130*H130,2)</f>
        <v>0</v>
      </c>
      <c r="K130" s="168"/>
      <c r="L130" s="35"/>
      <c r="M130" s="169" t="s">
        <v>1</v>
      </c>
      <c r="N130" s="170" t="s">
        <v>41</v>
      </c>
      <c r="O130" s="67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3" t="s">
        <v>140</v>
      </c>
      <c r="AT130" s="173" t="s">
        <v>136</v>
      </c>
      <c r="AU130" s="173" t="s">
        <v>76</v>
      </c>
      <c r="AY130" s="13" t="s">
        <v>141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3" t="s">
        <v>83</v>
      </c>
      <c r="BK130" s="174">
        <f>ROUND(I130*H130,2)</f>
        <v>0</v>
      </c>
      <c r="BL130" s="13" t="s">
        <v>140</v>
      </c>
      <c r="BM130" s="173" t="s">
        <v>420</v>
      </c>
    </row>
    <row r="131" spans="1:65" s="2" customFormat="1" ht="48.75">
      <c r="A131" s="30"/>
      <c r="B131" s="31"/>
      <c r="C131" s="32"/>
      <c r="D131" s="175" t="s">
        <v>143</v>
      </c>
      <c r="E131" s="32"/>
      <c r="F131" s="176" t="s">
        <v>165</v>
      </c>
      <c r="G131" s="32"/>
      <c r="H131" s="32"/>
      <c r="I131" s="177"/>
      <c r="J131" s="32"/>
      <c r="K131" s="32"/>
      <c r="L131" s="35"/>
      <c r="M131" s="178"/>
      <c r="N131" s="179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143</v>
      </c>
      <c r="AU131" s="13" t="s">
        <v>76</v>
      </c>
    </row>
    <row r="132" spans="1:65" s="2" customFormat="1" ht="58.5">
      <c r="A132" s="30"/>
      <c r="B132" s="31"/>
      <c r="C132" s="32"/>
      <c r="D132" s="175" t="s">
        <v>145</v>
      </c>
      <c r="E132" s="32"/>
      <c r="F132" s="180" t="s">
        <v>166</v>
      </c>
      <c r="G132" s="32"/>
      <c r="H132" s="32"/>
      <c r="I132" s="177"/>
      <c r="J132" s="32"/>
      <c r="K132" s="32"/>
      <c r="L132" s="35"/>
      <c r="M132" s="178"/>
      <c r="N132" s="179"/>
      <c r="O132" s="67"/>
      <c r="P132" s="67"/>
      <c r="Q132" s="67"/>
      <c r="R132" s="67"/>
      <c r="S132" s="67"/>
      <c r="T132" s="68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145</v>
      </c>
      <c r="AU132" s="13" t="s">
        <v>76</v>
      </c>
    </row>
    <row r="133" spans="1:65" s="10" customFormat="1" ht="11.25">
      <c r="B133" s="181"/>
      <c r="C133" s="182"/>
      <c r="D133" s="175" t="s">
        <v>147</v>
      </c>
      <c r="E133" s="183" t="s">
        <v>1</v>
      </c>
      <c r="F133" s="184" t="s">
        <v>421</v>
      </c>
      <c r="G133" s="182"/>
      <c r="H133" s="185">
        <v>0.3</v>
      </c>
      <c r="I133" s="186"/>
      <c r="J133" s="182"/>
      <c r="K133" s="182"/>
      <c r="L133" s="187"/>
      <c r="M133" s="188"/>
      <c r="N133" s="189"/>
      <c r="O133" s="189"/>
      <c r="P133" s="189"/>
      <c r="Q133" s="189"/>
      <c r="R133" s="189"/>
      <c r="S133" s="189"/>
      <c r="T133" s="190"/>
      <c r="AT133" s="191" t="s">
        <v>147</v>
      </c>
      <c r="AU133" s="191" t="s">
        <v>76</v>
      </c>
      <c r="AV133" s="10" t="s">
        <v>85</v>
      </c>
      <c r="AW133" s="10" t="s">
        <v>32</v>
      </c>
      <c r="AX133" s="10" t="s">
        <v>76</v>
      </c>
      <c r="AY133" s="191" t="s">
        <v>141</v>
      </c>
    </row>
    <row r="134" spans="1:65" s="11" customFormat="1" ht="11.25">
      <c r="B134" s="192"/>
      <c r="C134" s="193"/>
      <c r="D134" s="175" t="s">
        <v>147</v>
      </c>
      <c r="E134" s="194" t="s">
        <v>1</v>
      </c>
      <c r="F134" s="195" t="s">
        <v>152</v>
      </c>
      <c r="G134" s="193"/>
      <c r="H134" s="196">
        <v>0.3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147</v>
      </c>
      <c r="AU134" s="202" t="s">
        <v>76</v>
      </c>
      <c r="AV134" s="11" t="s">
        <v>140</v>
      </c>
      <c r="AW134" s="11" t="s">
        <v>32</v>
      </c>
      <c r="AX134" s="11" t="s">
        <v>83</v>
      </c>
      <c r="AY134" s="202" t="s">
        <v>141</v>
      </c>
    </row>
    <row r="135" spans="1:65" s="2" customFormat="1" ht="14.45" customHeight="1">
      <c r="A135" s="30"/>
      <c r="B135" s="31"/>
      <c r="C135" s="161" t="s">
        <v>140</v>
      </c>
      <c r="D135" s="161" t="s">
        <v>136</v>
      </c>
      <c r="E135" s="162" t="s">
        <v>169</v>
      </c>
      <c r="F135" s="163" t="s">
        <v>170</v>
      </c>
      <c r="G135" s="164" t="s">
        <v>155</v>
      </c>
      <c r="H135" s="165">
        <v>330</v>
      </c>
      <c r="I135" s="166"/>
      <c r="J135" s="167">
        <f>ROUND(I135*H135,2)</f>
        <v>0</v>
      </c>
      <c r="K135" s="168"/>
      <c r="L135" s="35"/>
      <c r="M135" s="169" t="s">
        <v>1</v>
      </c>
      <c r="N135" s="170" t="s">
        <v>41</v>
      </c>
      <c r="O135" s="67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3" t="s">
        <v>140</v>
      </c>
      <c r="AT135" s="173" t="s">
        <v>136</v>
      </c>
      <c r="AU135" s="173" t="s">
        <v>76</v>
      </c>
      <c r="AY135" s="13" t="s">
        <v>141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3" t="s">
        <v>83</v>
      </c>
      <c r="BK135" s="174">
        <f>ROUND(I135*H135,2)</f>
        <v>0</v>
      </c>
      <c r="BL135" s="13" t="s">
        <v>140</v>
      </c>
      <c r="BM135" s="173" t="s">
        <v>422</v>
      </c>
    </row>
    <row r="136" spans="1:65" s="2" customFormat="1" ht="19.5">
      <c r="A136" s="30"/>
      <c r="B136" s="31"/>
      <c r="C136" s="32"/>
      <c r="D136" s="175" t="s">
        <v>143</v>
      </c>
      <c r="E136" s="32"/>
      <c r="F136" s="176" t="s">
        <v>172</v>
      </c>
      <c r="G136" s="32"/>
      <c r="H136" s="32"/>
      <c r="I136" s="177"/>
      <c r="J136" s="32"/>
      <c r="K136" s="32"/>
      <c r="L136" s="35"/>
      <c r="M136" s="178"/>
      <c r="N136" s="179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143</v>
      </c>
      <c r="AU136" s="13" t="s">
        <v>76</v>
      </c>
    </row>
    <row r="137" spans="1:65" s="2" customFormat="1" ht="29.25">
      <c r="A137" s="30"/>
      <c r="B137" s="31"/>
      <c r="C137" s="32"/>
      <c r="D137" s="175" t="s">
        <v>145</v>
      </c>
      <c r="E137" s="32"/>
      <c r="F137" s="180" t="s">
        <v>173</v>
      </c>
      <c r="G137" s="32"/>
      <c r="H137" s="32"/>
      <c r="I137" s="177"/>
      <c r="J137" s="32"/>
      <c r="K137" s="32"/>
      <c r="L137" s="35"/>
      <c r="M137" s="178"/>
      <c r="N137" s="179"/>
      <c r="O137" s="67"/>
      <c r="P137" s="67"/>
      <c r="Q137" s="67"/>
      <c r="R137" s="67"/>
      <c r="S137" s="67"/>
      <c r="T137" s="68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145</v>
      </c>
      <c r="AU137" s="13" t="s">
        <v>76</v>
      </c>
    </row>
    <row r="138" spans="1:65" s="10" customFormat="1" ht="11.25">
      <c r="B138" s="181"/>
      <c r="C138" s="182"/>
      <c r="D138" s="175" t="s">
        <v>147</v>
      </c>
      <c r="E138" s="183" t="s">
        <v>1</v>
      </c>
      <c r="F138" s="184" t="s">
        <v>423</v>
      </c>
      <c r="G138" s="182"/>
      <c r="H138" s="185">
        <v>330</v>
      </c>
      <c r="I138" s="186"/>
      <c r="J138" s="182"/>
      <c r="K138" s="182"/>
      <c r="L138" s="187"/>
      <c r="M138" s="188"/>
      <c r="N138" s="189"/>
      <c r="O138" s="189"/>
      <c r="P138" s="189"/>
      <c r="Q138" s="189"/>
      <c r="R138" s="189"/>
      <c r="S138" s="189"/>
      <c r="T138" s="190"/>
      <c r="AT138" s="191" t="s">
        <v>147</v>
      </c>
      <c r="AU138" s="191" t="s">
        <v>76</v>
      </c>
      <c r="AV138" s="10" t="s">
        <v>85</v>
      </c>
      <c r="AW138" s="10" t="s">
        <v>32</v>
      </c>
      <c r="AX138" s="10" t="s">
        <v>83</v>
      </c>
      <c r="AY138" s="191" t="s">
        <v>141</v>
      </c>
    </row>
    <row r="139" spans="1:65" s="2" customFormat="1" ht="14.45" customHeight="1">
      <c r="A139" s="30"/>
      <c r="B139" s="31"/>
      <c r="C139" s="203" t="s">
        <v>175</v>
      </c>
      <c r="D139" s="203" t="s">
        <v>176</v>
      </c>
      <c r="E139" s="204" t="s">
        <v>177</v>
      </c>
      <c r="F139" s="205" t="s">
        <v>178</v>
      </c>
      <c r="G139" s="206" t="s">
        <v>179</v>
      </c>
      <c r="H139" s="207">
        <v>409.53</v>
      </c>
      <c r="I139" s="208"/>
      <c r="J139" s="209">
        <f>ROUND(I139*H139,2)</f>
        <v>0</v>
      </c>
      <c r="K139" s="210"/>
      <c r="L139" s="211"/>
      <c r="M139" s="212" t="s">
        <v>1</v>
      </c>
      <c r="N139" s="213" t="s">
        <v>41</v>
      </c>
      <c r="O139" s="67"/>
      <c r="P139" s="171">
        <f>O139*H139</f>
        <v>0</v>
      </c>
      <c r="Q139" s="171">
        <v>1</v>
      </c>
      <c r="R139" s="171">
        <f>Q139*H139</f>
        <v>409.53</v>
      </c>
      <c r="S139" s="171">
        <v>0</v>
      </c>
      <c r="T139" s="17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3" t="s">
        <v>180</v>
      </c>
      <c r="AT139" s="173" t="s">
        <v>176</v>
      </c>
      <c r="AU139" s="173" t="s">
        <v>76</v>
      </c>
      <c r="AY139" s="13" t="s">
        <v>141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3" t="s">
        <v>83</v>
      </c>
      <c r="BK139" s="174">
        <f>ROUND(I139*H139,2)</f>
        <v>0</v>
      </c>
      <c r="BL139" s="13" t="s">
        <v>180</v>
      </c>
      <c r="BM139" s="173" t="s">
        <v>424</v>
      </c>
    </row>
    <row r="140" spans="1:65" s="2" customFormat="1" ht="11.25">
      <c r="A140" s="30"/>
      <c r="B140" s="31"/>
      <c r="C140" s="32"/>
      <c r="D140" s="175" t="s">
        <v>143</v>
      </c>
      <c r="E140" s="32"/>
      <c r="F140" s="176" t="s">
        <v>178</v>
      </c>
      <c r="G140" s="32"/>
      <c r="H140" s="32"/>
      <c r="I140" s="177"/>
      <c r="J140" s="32"/>
      <c r="K140" s="32"/>
      <c r="L140" s="35"/>
      <c r="M140" s="178"/>
      <c r="N140" s="179"/>
      <c r="O140" s="67"/>
      <c r="P140" s="67"/>
      <c r="Q140" s="67"/>
      <c r="R140" s="67"/>
      <c r="S140" s="67"/>
      <c r="T140" s="68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143</v>
      </c>
      <c r="AU140" s="13" t="s">
        <v>76</v>
      </c>
    </row>
    <row r="141" spans="1:65" s="10" customFormat="1" ht="11.25">
      <c r="B141" s="181"/>
      <c r="C141" s="182"/>
      <c r="D141" s="175" t="s">
        <v>147</v>
      </c>
      <c r="E141" s="183" t="s">
        <v>1</v>
      </c>
      <c r="F141" s="184" t="s">
        <v>425</v>
      </c>
      <c r="G141" s="182"/>
      <c r="H141" s="185">
        <v>409.53</v>
      </c>
      <c r="I141" s="186"/>
      <c r="J141" s="182"/>
      <c r="K141" s="182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147</v>
      </c>
      <c r="AU141" s="191" t="s">
        <v>76</v>
      </c>
      <c r="AV141" s="10" t="s">
        <v>85</v>
      </c>
      <c r="AW141" s="10" t="s">
        <v>32</v>
      </c>
      <c r="AX141" s="10" t="s">
        <v>83</v>
      </c>
      <c r="AY141" s="191" t="s">
        <v>141</v>
      </c>
    </row>
    <row r="142" spans="1:65" s="2" customFormat="1" ht="14.45" customHeight="1">
      <c r="A142" s="30"/>
      <c r="B142" s="31"/>
      <c r="C142" s="161" t="s">
        <v>183</v>
      </c>
      <c r="D142" s="161" t="s">
        <v>136</v>
      </c>
      <c r="E142" s="162" t="s">
        <v>246</v>
      </c>
      <c r="F142" s="163" t="s">
        <v>247</v>
      </c>
      <c r="G142" s="164" t="s">
        <v>193</v>
      </c>
      <c r="H142" s="165">
        <v>13</v>
      </c>
      <c r="I142" s="166"/>
      <c r="J142" s="167">
        <f>ROUND(I142*H142,2)</f>
        <v>0</v>
      </c>
      <c r="K142" s="168"/>
      <c r="L142" s="35"/>
      <c r="M142" s="169" t="s">
        <v>1</v>
      </c>
      <c r="N142" s="170" t="s">
        <v>41</v>
      </c>
      <c r="O142" s="67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3" t="s">
        <v>140</v>
      </c>
      <c r="AT142" s="173" t="s">
        <v>136</v>
      </c>
      <c r="AU142" s="173" t="s">
        <v>76</v>
      </c>
      <c r="AY142" s="13" t="s">
        <v>141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3" t="s">
        <v>83</v>
      </c>
      <c r="BK142" s="174">
        <f>ROUND(I142*H142,2)</f>
        <v>0</v>
      </c>
      <c r="BL142" s="13" t="s">
        <v>140</v>
      </c>
      <c r="BM142" s="173" t="s">
        <v>426</v>
      </c>
    </row>
    <row r="143" spans="1:65" s="2" customFormat="1" ht="48.75">
      <c r="A143" s="30"/>
      <c r="B143" s="31"/>
      <c r="C143" s="32"/>
      <c r="D143" s="175" t="s">
        <v>143</v>
      </c>
      <c r="E143" s="32"/>
      <c r="F143" s="176" t="s">
        <v>249</v>
      </c>
      <c r="G143" s="32"/>
      <c r="H143" s="32"/>
      <c r="I143" s="177"/>
      <c r="J143" s="32"/>
      <c r="K143" s="32"/>
      <c r="L143" s="35"/>
      <c r="M143" s="178"/>
      <c r="N143" s="179"/>
      <c r="O143" s="67"/>
      <c r="P143" s="67"/>
      <c r="Q143" s="67"/>
      <c r="R143" s="67"/>
      <c r="S143" s="67"/>
      <c r="T143" s="68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143</v>
      </c>
      <c r="AU143" s="13" t="s">
        <v>76</v>
      </c>
    </row>
    <row r="144" spans="1:65" s="2" customFormat="1" ht="48.75">
      <c r="A144" s="30"/>
      <c r="B144" s="31"/>
      <c r="C144" s="32"/>
      <c r="D144" s="175" t="s">
        <v>145</v>
      </c>
      <c r="E144" s="32"/>
      <c r="F144" s="180" t="s">
        <v>250</v>
      </c>
      <c r="G144" s="32"/>
      <c r="H144" s="32"/>
      <c r="I144" s="177"/>
      <c r="J144" s="32"/>
      <c r="K144" s="32"/>
      <c r="L144" s="35"/>
      <c r="M144" s="178"/>
      <c r="N144" s="179"/>
      <c r="O144" s="67"/>
      <c r="P144" s="67"/>
      <c r="Q144" s="67"/>
      <c r="R144" s="67"/>
      <c r="S144" s="67"/>
      <c r="T144" s="68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145</v>
      </c>
      <c r="AU144" s="13" t="s">
        <v>76</v>
      </c>
    </row>
    <row r="145" spans="1:65" s="2" customFormat="1" ht="19.5">
      <c r="A145" s="30"/>
      <c r="B145" s="31"/>
      <c r="C145" s="32"/>
      <c r="D145" s="175" t="s">
        <v>202</v>
      </c>
      <c r="E145" s="32"/>
      <c r="F145" s="180" t="s">
        <v>251</v>
      </c>
      <c r="G145" s="32"/>
      <c r="H145" s="32"/>
      <c r="I145" s="177"/>
      <c r="J145" s="32"/>
      <c r="K145" s="32"/>
      <c r="L145" s="35"/>
      <c r="M145" s="178"/>
      <c r="N145" s="179"/>
      <c r="O145" s="67"/>
      <c r="P145" s="67"/>
      <c r="Q145" s="67"/>
      <c r="R145" s="67"/>
      <c r="S145" s="67"/>
      <c r="T145" s="68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202</v>
      </c>
      <c r="AU145" s="13" t="s">
        <v>76</v>
      </c>
    </row>
    <row r="146" spans="1:65" s="2" customFormat="1" ht="14.45" customHeight="1">
      <c r="A146" s="30"/>
      <c r="B146" s="31"/>
      <c r="C146" s="203" t="s">
        <v>190</v>
      </c>
      <c r="D146" s="203" t="s">
        <v>176</v>
      </c>
      <c r="E146" s="204" t="s">
        <v>191</v>
      </c>
      <c r="F146" s="205" t="s">
        <v>192</v>
      </c>
      <c r="G146" s="206" t="s">
        <v>193</v>
      </c>
      <c r="H146" s="207">
        <v>26</v>
      </c>
      <c r="I146" s="208"/>
      <c r="J146" s="209">
        <f>ROUND(I146*H146,2)</f>
        <v>0</v>
      </c>
      <c r="K146" s="210"/>
      <c r="L146" s="211"/>
      <c r="M146" s="212" t="s">
        <v>1</v>
      </c>
      <c r="N146" s="213" t="s">
        <v>41</v>
      </c>
      <c r="O146" s="67"/>
      <c r="P146" s="171">
        <f>O146*H146</f>
        <v>0</v>
      </c>
      <c r="Q146" s="171">
        <v>1.8000000000000001E-4</v>
      </c>
      <c r="R146" s="171">
        <f>Q146*H146</f>
        <v>4.6800000000000001E-3</v>
      </c>
      <c r="S146" s="171">
        <v>0</v>
      </c>
      <c r="T146" s="17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3" t="s">
        <v>194</v>
      </c>
      <c r="AT146" s="173" t="s">
        <v>176</v>
      </c>
      <c r="AU146" s="173" t="s">
        <v>76</v>
      </c>
      <c r="AY146" s="13" t="s">
        <v>141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3" t="s">
        <v>83</v>
      </c>
      <c r="BK146" s="174">
        <f>ROUND(I146*H146,2)</f>
        <v>0</v>
      </c>
      <c r="BL146" s="13" t="s">
        <v>140</v>
      </c>
      <c r="BM146" s="173" t="s">
        <v>427</v>
      </c>
    </row>
    <row r="147" spans="1:65" s="2" customFormat="1" ht="11.25">
      <c r="A147" s="30"/>
      <c r="B147" s="31"/>
      <c r="C147" s="32"/>
      <c r="D147" s="175" t="s">
        <v>143</v>
      </c>
      <c r="E147" s="32"/>
      <c r="F147" s="176" t="s">
        <v>192</v>
      </c>
      <c r="G147" s="32"/>
      <c r="H147" s="32"/>
      <c r="I147" s="177"/>
      <c r="J147" s="32"/>
      <c r="K147" s="32"/>
      <c r="L147" s="35"/>
      <c r="M147" s="178"/>
      <c r="N147" s="179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143</v>
      </c>
      <c r="AU147" s="13" t="s">
        <v>76</v>
      </c>
    </row>
    <row r="148" spans="1:65" s="10" customFormat="1" ht="11.25">
      <c r="B148" s="181"/>
      <c r="C148" s="182"/>
      <c r="D148" s="175" t="s">
        <v>147</v>
      </c>
      <c r="E148" s="183" t="s">
        <v>1</v>
      </c>
      <c r="F148" s="184" t="s">
        <v>428</v>
      </c>
      <c r="G148" s="182"/>
      <c r="H148" s="185">
        <v>26</v>
      </c>
      <c r="I148" s="186"/>
      <c r="J148" s="182"/>
      <c r="K148" s="182"/>
      <c r="L148" s="187"/>
      <c r="M148" s="188"/>
      <c r="N148" s="189"/>
      <c r="O148" s="189"/>
      <c r="P148" s="189"/>
      <c r="Q148" s="189"/>
      <c r="R148" s="189"/>
      <c r="S148" s="189"/>
      <c r="T148" s="190"/>
      <c r="AT148" s="191" t="s">
        <v>147</v>
      </c>
      <c r="AU148" s="191" t="s">
        <v>76</v>
      </c>
      <c r="AV148" s="10" t="s">
        <v>85</v>
      </c>
      <c r="AW148" s="10" t="s">
        <v>32</v>
      </c>
      <c r="AX148" s="10" t="s">
        <v>83</v>
      </c>
      <c r="AY148" s="191" t="s">
        <v>141</v>
      </c>
    </row>
    <row r="149" spans="1:65" s="2" customFormat="1" ht="14.45" customHeight="1">
      <c r="A149" s="30"/>
      <c r="B149" s="31"/>
      <c r="C149" s="161" t="s">
        <v>194</v>
      </c>
      <c r="D149" s="161" t="s">
        <v>136</v>
      </c>
      <c r="E149" s="162" t="s">
        <v>197</v>
      </c>
      <c r="F149" s="163" t="s">
        <v>198</v>
      </c>
      <c r="G149" s="164" t="s">
        <v>193</v>
      </c>
      <c r="H149" s="165">
        <v>2</v>
      </c>
      <c r="I149" s="166"/>
      <c r="J149" s="167">
        <f>ROUND(I149*H149,2)</f>
        <v>0</v>
      </c>
      <c r="K149" s="168"/>
      <c r="L149" s="35"/>
      <c r="M149" s="169" t="s">
        <v>1</v>
      </c>
      <c r="N149" s="170" t="s">
        <v>41</v>
      </c>
      <c r="O149" s="67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3" t="s">
        <v>140</v>
      </c>
      <c r="AT149" s="173" t="s">
        <v>136</v>
      </c>
      <c r="AU149" s="173" t="s">
        <v>76</v>
      </c>
      <c r="AY149" s="13" t="s">
        <v>141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3" t="s">
        <v>83</v>
      </c>
      <c r="BK149" s="174">
        <f>ROUND(I149*H149,2)</f>
        <v>0</v>
      </c>
      <c r="BL149" s="13" t="s">
        <v>140</v>
      </c>
      <c r="BM149" s="173" t="s">
        <v>429</v>
      </c>
    </row>
    <row r="150" spans="1:65" s="2" customFormat="1" ht="19.5">
      <c r="A150" s="30"/>
      <c r="B150" s="31"/>
      <c r="C150" s="32"/>
      <c r="D150" s="175" t="s">
        <v>143</v>
      </c>
      <c r="E150" s="32"/>
      <c r="F150" s="176" t="s">
        <v>200</v>
      </c>
      <c r="G150" s="32"/>
      <c r="H150" s="32"/>
      <c r="I150" s="177"/>
      <c r="J150" s="32"/>
      <c r="K150" s="32"/>
      <c r="L150" s="35"/>
      <c r="M150" s="178"/>
      <c r="N150" s="179"/>
      <c r="O150" s="67"/>
      <c r="P150" s="67"/>
      <c r="Q150" s="67"/>
      <c r="R150" s="67"/>
      <c r="S150" s="67"/>
      <c r="T150" s="68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3" t="s">
        <v>143</v>
      </c>
      <c r="AU150" s="13" t="s">
        <v>76</v>
      </c>
    </row>
    <row r="151" spans="1:65" s="2" customFormat="1" ht="19.5">
      <c r="A151" s="30"/>
      <c r="B151" s="31"/>
      <c r="C151" s="32"/>
      <c r="D151" s="175" t="s">
        <v>145</v>
      </c>
      <c r="E151" s="32"/>
      <c r="F151" s="180" t="s">
        <v>201</v>
      </c>
      <c r="G151" s="32"/>
      <c r="H151" s="32"/>
      <c r="I151" s="177"/>
      <c r="J151" s="32"/>
      <c r="K151" s="32"/>
      <c r="L151" s="35"/>
      <c r="M151" s="178"/>
      <c r="N151" s="179"/>
      <c r="O151" s="67"/>
      <c r="P151" s="67"/>
      <c r="Q151" s="67"/>
      <c r="R151" s="67"/>
      <c r="S151" s="67"/>
      <c r="T151" s="68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145</v>
      </c>
      <c r="AU151" s="13" t="s">
        <v>76</v>
      </c>
    </row>
    <row r="152" spans="1:65" s="2" customFormat="1" ht="19.5">
      <c r="A152" s="30"/>
      <c r="B152" s="31"/>
      <c r="C152" s="32"/>
      <c r="D152" s="175" t="s">
        <v>202</v>
      </c>
      <c r="E152" s="32"/>
      <c r="F152" s="180" t="s">
        <v>203</v>
      </c>
      <c r="G152" s="32"/>
      <c r="H152" s="32"/>
      <c r="I152" s="177"/>
      <c r="J152" s="32"/>
      <c r="K152" s="32"/>
      <c r="L152" s="35"/>
      <c r="M152" s="178"/>
      <c r="N152" s="179"/>
      <c r="O152" s="67"/>
      <c r="P152" s="67"/>
      <c r="Q152" s="67"/>
      <c r="R152" s="67"/>
      <c r="S152" s="67"/>
      <c r="T152" s="68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202</v>
      </c>
      <c r="AU152" s="13" t="s">
        <v>76</v>
      </c>
    </row>
    <row r="153" spans="1:65" s="2" customFormat="1" ht="14.45" customHeight="1">
      <c r="A153" s="30"/>
      <c r="B153" s="31"/>
      <c r="C153" s="161" t="s">
        <v>204</v>
      </c>
      <c r="D153" s="161" t="s">
        <v>136</v>
      </c>
      <c r="E153" s="162" t="s">
        <v>205</v>
      </c>
      <c r="F153" s="163" t="s">
        <v>206</v>
      </c>
      <c r="G153" s="164" t="s">
        <v>207</v>
      </c>
      <c r="H153" s="165">
        <v>2</v>
      </c>
      <c r="I153" s="166"/>
      <c r="J153" s="167">
        <f>ROUND(I153*H153,2)</f>
        <v>0</v>
      </c>
      <c r="K153" s="168"/>
      <c r="L153" s="35"/>
      <c r="M153" s="169" t="s">
        <v>1</v>
      </c>
      <c r="N153" s="170" t="s">
        <v>41</v>
      </c>
      <c r="O153" s="67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3" t="s">
        <v>140</v>
      </c>
      <c r="AT153" s="173" t="s">
        <v>136</v>
      </c>
      <c r="AU153" s="173" t="s">
        <v>76</v>
      </c>
      <c r="AY153" s="13" t="s">
        <v>141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3" t="s">
        <v>83</v>
      </c>
      <c r="BK153" s="174">
        <f>ROUND(I153*H153,2)</f>
        <v>0</v>
      </c>
      <c r="BL153" s="13" t="s">
        <v>140</v>
      </c>
      <c r="BM153" s="173" t="s">
        <v>430</v>
      </c>
    </row>
    <row r="154" spans="1:65" s="2" customFormat="1" ht="39">
      <c r="A154" s="30"/>
      <c r="B154" s="31"/>
      <c r="C154" s="32"/>
      <c r="D154" s="175" t="s">
        <v>143</v>
      </c>
      <c r="E154" s="32"/>
      <c r="F154" s="176" t="s">
        <v>209</v>
      </c>
      <c r="G154" s="32"/>
      <c r="H154" s="32"/>
      <c r="I154" s="177"/>
      <c r="J154" s="32"/>
      <c r="K154" s="32"/>
      <c r="L154" s="35"/>
      <c r="M154" s="178"/>
      <c r="N154" s="179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143</v>
      </c>
      <c r="AU154" s="13" t="s">
        <v>76</v>
      </c>
    </row>
    <row r="155" spans="1:65" s="2" customFormat="1" ht="39">
      <c r="A155" s="30"/>
      <c r="B155" s="31"/>
      <c r="C155" s="32"/>
      <c r="D155" s="175" t="s">
        <v>145</v>
      </c>
      <c r="E155" s="32"/>
      <c r="F155" s="180" t="s">
        <v>210</v>
      </c>
      <c r="G155" s="32"/>
      <c r="H155" s="32"/>
      <c r="I155" s="177"/>
      <c r="J155" s="32"/>
      <c r="K155" s="32"/>
      <c r="L155" s="35"/>
      <c r="M155" s="178"/>
      <c r="N155" s="179"/>
      <c r="O155" s="67"/>
      <c r="P155" s="67"/>
      <c r="Q155" s="67"/>
      <c r="R155" s="67"/>
      <c r="S155" s="67"/>
      <c r="T155" s="68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145</v>
      </c>
      <c r="AU155" s="13" t="s">
        <v>76</v>
      </c>
    </row>
    <row r="156" spans="1:65" s="2" customFormat="1" ht="14.45" customHeight="1">
      <c r="A156" s="30"/>
      <c r="B156" s="31"/>
      <c r="C156" s="161" t="s">
        <v>211</v>
      </c>
      <c r="D156" s="161" t="s">
        <v>136</v>
      </c>
      <c r="E156" s="162" t="s">
        <v>212</v>
      </c>
      <c r="F156" s="163" t="s">
        <v>213</v>
      </c>
      <c r="G156" s="164" t="s">
        <v>207</v>
      </c>
      <c r="H156" s="165">
        <v>2</v>
      </c>
      <c r="I156" s="166"/>
      <c r="J156" s="167">
        <f>ROUND(I156*H156,2)</f>
        <v>0</v>
      </c>
      <c r="K156" s="168"/>
      <c r="L156" s="35"/>
      <c r="M156" s="169" t="s">
        <v>1</v>
      </c>
      <c r="N156" s="170" t="s">
        <v>41</v>
      </c>
      <c r="O156" s="67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3" t="s">
        <v>140</v>
      </c>
      <c r="AT156" s="173" t="s">
        <v>136</v>
      </c>
      <c r="AU156" s="173" t="s">
        <v>76</v>
      </c>
      <c r="AY156" s="13" t="s">
        <v>141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3" t="s">
        <v>83</v>
      </c>
      <c r="BK156" s="174">
        <f>ROUND(I156*H156,2)</f>
        <v>0</v>
      </c>
      <c r="BL156" s="13" t="s">
        <v>140</v>
      </c>
      <c r="BM156" s="173" t="s">
        <v>431</v>
      </c>
    </row>
    <row r="157" spans="1:65" s="2" customFormat="1" ht="29.25">
      <c r="A157" s="30"/>
      <c r="B157" s="31"/>
      <c r="C157" s="32"/>
      <c r="D157" s="175" t="s">
        <v>143</v>
      </c>
      <c r="E157" s="32"/>
      <c r="F157" s="176" t="s">
        <v>215</v>
      </c>
      <c r="G157" s="32"/>
      <c r="H157" s="32"/>
      <c r="I157" s="177"/>
      <c r="J157" s="32"/>
      <c r="K157" s="32"/>
      <c r="L157" s="35"/>
      <c r="M157" s="178"/>
      <c r="N157" s="179"/>
      <c r="O157" s="67"/>
      <c r="P157" s="67"/>
      <c r="Q157" s="67"/>
      <c r="R157" s="67"/>
      <c r="S157" s="67"/>
      <c r="T157" s="68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143</v>
      </c>
      <c r="AU157" s="13" t="s">
        <v>76</v>
      </c>
    </row>
    <row r="158" spans="1:65" s="2" customFormat="1" ht="29.25">
      <c r="A158" s="30"/>
      <c r="B158" s="31"/>
      <c r="C158" s="32"/>
      <c r="D158" s="175" t="s">
        <v>145</v>
      </c>
      <c r="E158" s="32"/>
      <c r="F158" s="180" t="s">
        <v>216</v>
      </c>
      <c r="G158" s="32"/>
      <c r="H158" s="32"/>
      <c r="I158" s="177"/>
      <c r="J158" s="32"/>
      <c r="K158" s="32"/>
      <c r="L158" s="35"/>
      <c r="M158" s="178"/>
      <c r="N158" s="179"/>
      <c r="O158" s="67"/>
      <c r="P158" s="67"/>
      <c r="Q158" s="67"/>
      <c r="R158" s="67"/>
      <c r="S158" s="67"/>
      <c r="T158" s="68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145</v>
      </c>
      <c r="AU158" s="13" t="s">
        <v>76</v>
      </c>
    </row>
    <row r="159" spans="1:65" s="2" customFormat="1" ht="14.45" customHeight="1">
      <c r="A159" s="30"/>
      <c r="B159" s="31"/>
      <c r="C159" s="161" t="s">
        <v>217</v>
      </c>
      <c r="D159" s="161" t="s">
        <v>136</v>
      </c>
      <c r="E159" s="162" t="s">
        <v>218</v>
      </c>
      <c r="F159" s="163" t="s">
        <v>219</v>
      </c>
      <c r="G159" s="164" t="s">
        <v>186</v>
      </c>
      <c r="H159" s="165">
        <v>720</v>
      </c>
      <c r="I159" s="166"/>
      <c r="J159" s="167">
        <f>ROUND(I159*H159,2)</f>
        <v>0</v>
      </c>
      <c r="K159" s="168"/>
      <c r="L159" s="35"/>
      <c r="M159" s="169" t="s">
        <v>1</v>
      </c>
      <c r="N159" s="170" t="s">
        <v>41</v>
      </c>
      <c r="O159" s="67"/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3" t="s">
        <v>140</v>
      </c>
      <c r="AT159" s="173" t="s">
        <v>136</v>
      </c>
      <c r="AU159" s="173" t="s">
        <v>76</v>
      </c>
      <c r="AY159" s="13" t="s">
        <v>141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3" t="s">
        <v>83</v>
      </c>
      <c r="BK159" s="174">
        <f>ROUND(I159*H159,2)</f>
        <v>0</v>
      </c>
      <c r="BL159" s="13" t="s">
        <v>140</v>
      </c>
      <c r="BM159" s="173" t="s">
        <v>432</v>
      </c>
    </row>
    <row r="160" spans="1:65" s="2" customFormat="1" ht="29.25">
      <c r="A160" s="30"/>
      <c r="B160" s="31"/>
      <c r="C160" s="32"/>
      <c r="D160" s="175" t="s">
        <v>143</v>
      </c>
      <c r="E160" s="32"/>
      <c r="F160" s="176" t="s">
        <v>221</v>
      </c>
      <c r="G160" s="32"/>
      <c r="H160" s="32"/>
      <c r="I160" s="177"/>
      <c r="J160" s="32"/>
      <c r="K160" s="32"/>
      <c r="L160" s="35"/>
      <c r="M160" s="178"/>
      <c r="N160" s="179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143</v>
      </c>
      <c r="AU160" s="13" t="s">
        <v>76</v>
      </c>
    </row>
    <row r="161" spans="1:65" s="2" customFormat="1" ht="29.25">
      <c r="A161" s="30"/>
      <c r="B161" s="31"/>
      <c r="C161" s="32"/>
      <c r="D161" s="175" t="s">
        <v>145</v>
      </c>
      <c r="E161" s="32"/>
      <c r="F161" s="180" t="s">
        <v>222</v>
      </c>
      <c r="G161" s="32"/>
      <c r="H161" s="32"/>
      <c r="I161" s="177"/>
      <c r="J161" s="32"/>
      <c r="K161" s="32"/>
      <c r="L161" s="35"/>
      <c r="M161" s="178"/>
      <c r="N161" s="179"/>
      <c r="O161" s="67"/>
      <c r="P161" s="67"/>
      <c r="Q161" s="67"/>
      <c r="R161" s="67"/>
      <c r="S161" s="67"/>
      <c r="T161" s="68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145</v>
      </c>
      <c r="AU161" s="13" t="s">
        <v>76</v>
      </c>
    </row>
    <row r="162" spans="1:65" s="10" customFormat="1" ht="11.25">
      <c r="B162" s="181"/>
      <c r="C162" s="182"/>
      <c r="D162" s="175" t="s">
        <v>147</v>
      </c>
      <c r="E162" s="183" t="s">
        <v>1</v>
      </c>
      <c r="F162" s="184" t="s">
        <v>433</v>
      </c>
      <c r="G162" s="182"/>
      <c r="H162" s="185">
        <v>720</v>
      </c>
      <c r="I162" s="186"/>
      <c r="J162" s="182"/>
      <c r="K162" s="182"/>
      <c r="L162" s="187"/>
      <c r="M162" s="188"/>
      <c r="N162" s="189"/>
      <c r="O162" s="189"/>
      <c r="P162" s="189"/>
      <c r="Q162" s="189"/>
      <c r="R162" s="189"/>
      <c r="S162" s="189"/>
      <c r="T162" s="190"/>
      <c r="AT162" s="191" t="s">
        <v>147</v>
      </c>
      <c r="AU162" s="191" t="s">
        <v>76</v>
      </c>
      <c r="AV162" s="10" t="s">
        <v>85</v>
      </c>
      <c r="AW162" s="10" t="s">
        <v>32</v>
      </c>
      <c r="AX162" s="10" t="s">
        <v>76</v>
      </c>
      <c r="AY162" s="191" t="s">
        <v>141</v>
      </c>
    </row>
    <row r="163" spans="1:65" s="11" customFormat="1" ht="11.25">
      <c r="B163" s="192"/>
      <c r="C163" s="193"/>
      <c r="D163" s="175" t="s">
        <v>147</v>
      </c>
      <c r="E163" s="194" t="s">
        <v>1</v>
      </c>
      <c r="F163" s="195" t="s">
        <v>152</v>
      </c>
      <c r="G163" s="193"/>
      <c r="H163" s="196">
        <v>720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147</v>
      </c>
      <c r="AU163" s="202" t="s">
        <v>76</v>
      </c>
      <c r="AV163" s="11" t="s">
        <v>140</v>
      </c>
      <c r="AW163" s="11" t="s">
        <v>32</v>
      </c>
      <c r="AX163" s="11" t="s">
        <v>83</v>
      </c>
      <c r="AY163" s="202" t="s">
        <v>141</v>
      </c>
    </row>
    <row r="164" spans="1:65" s="2" customFormat="1" ht="14.45" customHeight="1">
      <c r="A164" s="30"/>
      <c r="B164" s="31"/>
      <c r="C164" s="161" t="s">
        <v>224</v>
      </c>
      <c r="D164" s="161" t="s">
        <v>136</v>
      </c>
      <c r="E164" s="162" t="s">
        <v>225</v>
      </c>
      <c r="F164" s="163" t="s">
        <v>226</v>
      </c>
      <c r="G164" s="164" t="s">
        <v>186</v>
      </c>
      <c r="H164" s="165">
        <v>720</v>
      </c>
      <c r="I164" s="166"/>
      <c r="J164" s="167">
        <f>ROUND(I164*H164,2)</f>
        <v>0</v>
      </c>
      <c r="K164" s="168"/>
      <c r="L164" s="35"/>
      <c r="M164" s="169" t="s">
        <v>1</v>
      </c>
      <c r="N164" s="170" t="s">
        <v>41</v>
      </c>
      <c r="O164" s="67"/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3" t="s">
        <v>140</v>
      </c>
      <c r="AT164" s="173" t="s">
        <v>136</v>
      </c>
      <c r="AU164" s="173" t="s">
        <v>76</v>
      </c>
      <c r="AY164" s="13" t="s">
        <v>141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3" t="s">
        <v>83</v>
      </c>
      <c r="BK164" s="174">
        <f>ROUND(I164*H164,2)</f>
        <v>0</v>
      </c>
      <c r="BL164" s="13" t="s">
        <v>140</v>
      </c>
      <c r="BM164" s="173" t="s">
        <v>434</v>
      </c>
    </row>
    <row r="165" spans="1:65" s="2" customFormat="1" ht="29.25">
      <c r="A165" s="30"/>
      <c r="B165" s="31"/>
      <c r="C165" s="32"/>
      <c r="D165" s="175" t="s">
        <v>143</v>
      </c>
      <c r="E165" s="32"/>
      <c r="F165" s="176" t="s">
        <v>228</v>
      </c>
      <c r="G165" s="32"/>
      <c r="H165" s="32"/>
      <c r="I165" s="177"/>
      <c r="J165" s="32"/>
      <c r="K165" s="32"/>
      <c r="L165" s="35"/>
      <c r="M165" s="178"/>
      <c r="N165" s="179"/>
      <c r="O165" s="67"/>
      <c r="P165" s="67"/>
      <c r="Q165" s="67"/>
      <c r="R165" s="67"/>
      <c r="S165" s="67"/>
      <c r="T165" s="68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143</v>
      </c>
      <c r="AU165" s="13" t="s">
        <v>76</v>
      </c>
    </row>
    <row r="166" spans="1:65" s="2" customFormat="1" ht="29.25">
      <c r="A166" s="30"/>
      <c r="B166" s="31"/>
      <c r="C166" s="32"/>
      <c r="D166" s="175" t="s">
        <v>145</v>
      </c>
      <c r="E166" s="32"/>
      <c r="F166" s="180" t="s">
        <v>222</v>
      </c>
      <c r="G166" s="32"/>
      <c r="H166" s="32"/>
      <c r="I166" s="177"/>
      <c r="J166" s="32"/>
      <c r="K166" s="32"/>
      <c r="L166" s="35"/>
      <c r="M166" s="178"/>
      <c r="N166" s="179"/>
      <c r="O166" s="67"/>
      <c r="P166" s="67"/>
      <c r="Q166" s="67"/>
      <c r="R166" s="67"/>
      <c r="S166" s="67"/>
      <c r="T166" s="68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145</v>
      </c>
      <c r="AU166" s="13" t="s">
        <v>76</v>
      </c>
    </row>
    <row r="167" spans="1:65" s="10" customFormat="1" ht="11.25">
      <c r="B167" s="181"/>
      <c r="C167" s="182"/>
      <c r="D167" s="175" t="s">
        <v>147</v>
      </c>
      <c r="E167" s="183" t="s">
        <v>1</v>
      </c>
      <c r="F167" s="184" t="s">
        <v>433</v>
      </c>
      <c r="G167" s="182"/>
      <c r="H167" s="185">
        <v>720</v>
      </c>
      <c r="I167" s="186"/>
      <c r="J167" s="182"/>
      <c r="K167" s="182"/>
      <c r="L167" s="187"/>
      <c r="M167" s="188"/>
      <c r="N167" s="189"/>
      <c r="O167" s="189"/>
      <c r="P167" s="189"/>
      <c r="Q167" s="189"/>
      <c r="R167" s="189"/>
      <c r="S167" s="189"/>
      <c r="T167" s="190"/>
      <c r="AT167" s="191" t="s">
        <v>147</v>
      </c>
      <c r="AU167" s="191" t="s">
        <v>76</v>
      </c>
      <c r="AV167" s="10" t="s">
        <v>85</v>
      </c>
      <c r="AW167" s="10" t="s">
        <v>32</v>
      </c>
      <c r="AX167" s="10" t="s">
        <v>76</v>
      </c>
      <c r="AY167" s="191" t="s">
        <v>141</v>
      </c>
    </row>
    <row r="168" spans="1:65" s="11" customFormat="1" ht="11.25">
      <c r="B168" s="192"/>
      <c r="C168" s="193"/>
      <c r="D168" s="175" t="s">
        <v>147</v>
      </c>
      <c r="E168" s="194" t="s">
        <v>1</v>
      </c>
      <c r="F168" s="195" t="s">
        <v>152</v>
      </c>
      <c r="G168" s="193"/>
      <c r="H168" s="196">
        <v>720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147</v>
      </c>
      <c r="AU168" s="202" t="s">
        <v>76</v>
      </c>
      <c r="AV168" s="11" t="s">
        <v>140</v>
      </c>
      <c r="AW168" s="11" t="s">
        <v>32</v>
      </c>
      <c r="AX168" s="11" t="s">
        <v>83</v>
      </c>
      <c r="AY168" s="202" t="s">
        <v>141</v>
      </c>
    </row>
    <row r="169" spans="1:65" s="2" customFormat="1" ht="14.45" customHeight="1">
      <c r="A169" s="30"/>
      <c r="B169" s="31"/>
      <c r="C169" s="161" t="s">
        <v>229</v>
      </c>
      <c r="D169" s="161" t="s">
        <v>136</v>
      </c>
      <c r="E169" s="162" t="s">
        <v>230</v>
      </c>
      <c r="F169" s="163" t="s">
        <v>231</v>
      </c>
      <c r="G169" s="164" t="s">
        <v>155</v>
      </c>
      <c r="H169" s="165">
        <v>46</v>
      </c>
      <c r="I169" s="166"/>
      <c r="J169" s="167">
        <f>ROUND(I169*H169,2)</f>
        <v>0</v>
      </c>
      <c r="K169" s="168"/>
      <c r="L169" s="35"/>
      <c r="M169" s="169" t="s">
        <v>1</v>
      </c>
      <c r="N169" s="170" t="s">
        <v>41</v>
      </c>
      <c r="O169" s="67"/>
      <c r="P169" s="171">
        <f>O169*H169</f>
        <v>0</v>
      </c>
      <c r="Q169" s="171">
        <v>0</v>
      </c>
      <c r="R169" s="171">
        <f>Q169*H169</f>
        <v>0</v>
      </c>
      <c r="S169" s="171">
        <v>0</v>
      </c>
      <c r="T169" s="17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3" t="s">
        <v>140</v>
      </c>
      <c r="AT169" s="173" t="s">
        <v>136</v>
      </c>
      <c r="AU169" s="173" t="s">
        <v>76</v>
      </c>
      <c r="AY169" s="13" t="s">
        <v>141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3" t="s">
        <v>83</v>
      </c>
      <c r="BK169" s="174">
        <f>ROUND(I169*H169,2)</f>
        <v>0</v>
      </c>
      <c r="BL169" s="13" t="s">
        <v>140</v>
      </c>
      <c r="BM169" s="173" t="s">
        <v>435</v>
      </c>
    </row>
    <row r="170" spans="1:65" s="2" customFormat="1" ht="29.25">
      <c r="A170" s="30"/>
      <c r="B170" s="31"/>
      <c r="C170" s="32"/>
      <c r="D170" s="175" t="s">
        <v>143</v>
      </c>
      <c r="E170" s="32"/>
      <c r="F170" s="176" t="s">
        <v>233</v>
      </c>
      <c r="G170" s="32"/>
      <c r="H170" s="32"/>
      <c r="I170" s="177"/>
      <c r="J170" s="32"/>
      <c r="K170" s="32"/>
      <c r="L170" s="35"/>
      <c r="M170" s="178"/>
      <c r="N170" s="179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143</v>
      </c>
      <c r="AU170" s="13" t="s">
        <v>76</v>
      </c>
    </row>
    <row r="171" spans="1:65" s="2" customFormat="1" ht="29.25">
      <c r="A171" s="30"/>
      <c r="B171" s="31"/>
      <c r="C171" s="32"/>
      <c r="D171" s="175" t="s">
        <v>145</v>
      </c>
      <c r="E171" s="32"/>
      <c r="F171" s="180" t="s">
        <v>234</v>
      </c>
      <c r="G171" s="32"/>
      <c r="H171" s="32"/>
      <c r="I171" s="177"/>
      <c r="J171" s="32"/>
      <c r="K171" s="32"/>
      <c r="L171" s="35"/>
      <c r="M171" s="178"/>
      <c r="N171" s="179"/>
      <c r="O171" s="67"/>
      <c r="P171" s="67"/>
      <c r="Q171" s="67"/>
      <c r="R171" s="67"/>
      <c r="S171" s="67"/>
      <c r="T171" s="68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3" t="s">
        <v>145</v>
      </c>
      <c r="AU171" s="13" t="s">
        <v>76</v>
      </c>
    </row>
    <row r="172" spans="1:65" s="10" customFormat="1" ht="11.25">
      <c r="B172" s="181"/>
      <c r="C172" s="182"/>
      <c r="D172" s="175" t="s">
        <v>147</v>
      </c>
      <c r="E172" s="183" t="s">
        <v>1</v>
      </c>
      <c r="F172" s="184" t="s">
        <v>436</v>
      </c>
      <c r="G172" s="182"/>
      <c r="H172" s="185">
        <v>31</v>
      </c>
      <c r="I172" s="186"/>
      <c r="J172" s="182"/>
      <c r="K172" s="182"/>
      <c r="L172" s="187"/>
      <c r="M172" s="188"/>
      <c r="N172" s="189"/>
      <c r="O172" s="189"/>
      <c r="P172" s="189"/>
      <c r="Q172" s="189"/>
      <c r="R172" s="189"/>
      <c r="S172" s="189"/>
      <c r="T172" s="190"/>
      <c r="AT172" s="191" t="s">
        <v>147</v>
      </c>
      <c r="AU172" s="191" t="s">
        <v>76</v>
      </c>
      <c r="AV172" s="10" t="s">
        <v>85</v>
      </c>
      <c r="AW172" s="10" t="s">
        <v>32</v>
      </c>
      <c r="AX172" s="10" t="s">
        <v>76</v>
      </c>
      <c r="AY172" s="191" t="s">
        <v>141</v>
      </c>
    </row>
    <row r="173" spans="1:65" s="10" customFormat="1" ht="11.25">
      <c r="B173" s="181"/>
      <c r="C173" s="182"/>
      <c r="D173" s="175" t="s">
        <v>147</v>
      </c>
      <c r="E173" s="183" t="s">
        <v>1</v>
      </c>
      <c r="F173" s="184" t="s">
        <v>437</v>
      </c>
      <c r="G173" s="182"/>
      <c r="H173" s="185">
        <v>15</v>
      </c>
      <c r="I173" s="186"/>
      <c r="J173" s="182"/>
      <c r="K173" s="182"/>
      <c r="L173" s="187"/>
      <c r="M173" s="188"/>
      <c r="N173" s="189"/>
      <c r="O173" s="189"/>
      <c r="P173" s="189"/>
      <c r="Q173" s="189"/>
      <c r="R173" s="189"/>
      <c r="S173" s="189"/>
      <c r="T173" s="190"/>
      <c r="AT173" s="191" t="s">
        <v>147</v>
      </c>
      <c r="AU173" s="191" t="s">
        <v>76</v>
      </c>
      <c r="AV173" s="10" t="s">
        <v>85</v>
      </c>
      <c r="AW173" s="10" t="s">
        <v>32</v>
      </c>
      <c r="AX173" s="10" t="s">
        <v>76</v>
      </c>
      <c r="AY173" s="191" t="s">
        <v>141</v>
      </c>
    </row>
    <row r="174" spans="1:65" s="11" customFormat="1" ht="11.25">
      <c r="B174" s="192"/>
      <c r="C174" s="193"/>
      <c r="D174" s="175" t="s">
        <v>147</v>
      </c>
      <c r="E174" s="194" t="s">
        <v>1</v>
      </c>
      <c r="F174" s="195" t="s">
        <v>152</v>
      </c>
      <c r="G174" s="193"/>
      <c r="H174" s="196">
        <v>46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147</v>
      </c>
      <c r="AU174" s="202" t="s">
        <v>76</v>
      </c>
      <c r="AV174" s="11" t="s">
        <v>140</v>
      </c>
      <c r="AW174" s="11" t="s">
        <v>32</v>
      </c>
      <c r="AX174" s="11" t="s">
        <v>83</v>
      </c>
      <c r="AY174" s="202" t="s">
        <v>141</v>
      </c>
    </row>
    <row r="175" spans="1:65" s="2" customFormat="1" ht="14.45" customHeight="1">
      <c r="A175" s="30"/>
      <c r="B175" s="31"/>
      <c r="C175" s="161" t="s">
        <v>239</v>
      </c>
      <c r="D175" s="161" t="s">
        <v>136</v>
      </c>
      <c r="E175" s="162" t="s">
        <v>266</v>
      </c>
      <c r="F175" s="163" t="s">
        <v>267</v>
      </c>
      <c r="G175" s="164" t="s">
        <v>163</v>
      </c>
      <c r="H175" s="165">
        <v>0.35</v>
      </c>
      <c r="I175" s="166"/>
      <c r="J175" s="167">
        <f>ROUND(I175*H175,2)</f>
        <v>0</v>
      </c>
      <c r="K175" s="168"/>
      <c r="L175" s="35"/>
      <c r="M175" s="169" t="s">
        <v>1</v>
      </c>
      <c r="N175" s="170" t="s">
        <v>41</v>
      </c>
      <c r="O175" s="67"/>
      <c r="P175" s="171">
        <f>O175*H175</f>
        <v>0</v>
      </c>
      <c r="Q175" s="171">
        <v>0</v>
      </c>
      <c r="R175" s="171">
        <f>Q175*H175</f>
        <v>0</v>
      </c>
      <c r="S175" s="171">
        <v>0</v>
      </c>
      <c r="T175" s="172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3" t="s">
        <v>140</v>
      </c>
      <c r="AT175" s="173" t="s">
        <v>136</v>
      </c>
      <c r="AU175" s="173" t="s">
        <v>76</v>
      </c>
      <c r="AY175" s="13" t="s">
        <v>141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3" t="s">
        <v>83</v>
      </c>
      <c r="BK175" s="174">
        <f>ROUND(I175*H175,2)</f>
        <v>0</v>
      </c>
      <c r="BL175" s="13" t="s">
        <v>140</v>
      </c>
      <c r="BM175" s="173" t="s">
        <v>438</v>
      </c>
    </row>
    <row r="176" spans="1:65" s="2" customFormat="1" ht="39">
      <c r="A176" s="30"/>
      <c r="B176" s="31"/>
      <c r="C176" s="32"/>
      <c r="D176" s="175" t="s">
        <v>143</v>
      </c>
      <c r="E176" s="32"/>
      <c r="F176" s="176" t="s">
        <v>269</v>
      </c>
      <c r="G176" s="32"/>
      <c r="H176" s="32"/>
      <c r="I176" s="177"/>
      <c r="J176" s="32"/>
      <c r="K176" s="32"/>
      <c r="L176" s="35"/>
      <c r="M176" s="178"/>
      <c r="N176" s="179"/>
      <c r="O176" s="67"/>
      <c r="P176" s="67"/>
      <c r="Q176" s="67"/>
      <c r="R176" s="67"/>
      <c r="S176" s="67"/>
      <c r="T176" s="68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143</v>
      </c>
      <c r="AU176" s="13" t="s">
        <v>76</v>
      </c>
    </row>
    <row r="177" spans="1:65" s="2" customFormat="1" ht="48.75">
      <c r="A177" s="30"/>
      <c r="B177" s="31"/>
      <c r="C177" s="32"/>
      <c r="D177" s="175" t="s">
        <v>145</v>
      </c>
      <c r="E177" s="32"/>
      <c r="F177" s="180" t="s">
        <v>270</v>
      </c>
      <c r="G177" s="32"/>
      <c r="H177" s="32"/>
      <c r="I177" s="177"/>
      <c r="J177" s="32"/>
      <c r="K177" s="32"/>
      <c r="L177" s="35"/>
      <c r="M177" s="178"/>
      <c r="N177" s="179"/>
      <c r="O177" s="67"/>
      <c r="P177" s="67"/>
      <c r="Q177" s="67"/>
      <c r="R177" s="67"/>
      <c r="S177" s="67"/>
      <c r="T177" s="68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145</v>
      </c>
      <c r="AU177" s="13" t="s">
        <v>76</v>
      </c>
    </row>
    <row r="178" spans="1:65" s="2" customFormat="1" ht="19.5">
      <c r="A178" s="30"/>
      <c r="B178" s="31"/>
      <c r="C178" s="32"/>
      <c r="D178" s="175" t="s">
        <v>202</v>
      </c>
      <c r="E178" s="32"/>
      <c r="F178" s="180" t="s">
        <v>271</v>
      </c>
      <c r="G178" s="32"/>
      <c r="H178" s="32"/>
      <c r="I178" s="177"/>
      <c r="J178" s="32"/>
      <c r="K178" s="32"/>
      <c r="L178" s="35"/>
      <c r="M178" s="178"/>
      <c r="N178" s="179"/>
      <c r="O178" s="67"/>
      <c r="P178" s="67"/>
      <c r="Q178" s="67"/>
      <c r="R178" s="67"/>
      <c r="S178" s="67"/>
      <c r="T178" s="68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3" t="s">
        <v>202</v>
      </c>
      <c r="AU178" s="13" t="s">
        <v>76</v>
      </c>
    </row>
    <row r="179" spans="1:65" s="2" customFormat="1" ht="14.45" customHeight="1">
      <c r="A179" s="30"/>
      <c r="B179" s="31"/>
      <c r="C179" s="161" t="s">
        <v>8</v>
      </c>
      <c r="D179" s="161" t="s">
        <v>136</v>
      </c>
      <c r="E179" s="162" t="s">
        <v>279</v>
      </c>
      <c r="F179" s="163" t="s">
        <v>280</v>
      </c>
      <c r="G179" s="164" t="s">
        <v>179</v>
      </c>
      <c r="H179" s="165">
        <v>542.66999999999996</v>
      </c>
      <c r="I179" s="166"/>
      <c r="J179" s="167">
        <f>ROUND(I179*H179,2)</f>
        <v>0</v>
      </c>
      <c r="K179" s="168"/>
      <c r="L179" s="35"/>
      <c r="M179" s="169" t="s">
        <v>1</v>
      </c>
      <c r="N179" s="170" t="s">
        <v>41</v>
      </c>
      <c r="O179" s="67"/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3" t="s">
        <v>140</v>
      </c>
      <c r="AT179" s="173" t="s">
        <v>136</v>
      </c>
      <c r="AU179" s="173" t="s">
        <v>76</v>
      </c>
      <c r="AY179" s="13" t="s">
        <v>141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3" t="s">
        <v>83</v>
      </c>
      <c r="BK179" s="174">
        <f>ROUND(I179*H179,2)</f>
        <v>0</v>
      </c>
      <c r="BL179" s="13" t="s">
        <v>140</v>
      </c>
      <c r="BM179" s="173" t="s">
        <v>439</v>
      </c>
    </row>
    <row r="180" spans="1:65" s="2" customFormat="1" ht="29.25">
      <c r="A180" s="30"/>
      <c r="B180" s="31"/>
      <c r="C180" s="32"/>
      <c r="D180" s="175" t="s">
        <v>143</v>
      </c>
      <c r="E180" s="32"/>
      <c r="F180" s="176" t="s">
        <v>282</v>
      </c>
      <c r="G180" s="32"/>
      <c r="H180" s="32"/>
      <c r="I180" s="177"/>
      <c r="J180" s="32"/>
      <c r="K180" s="32"/>
      <c r="L180" s="35"/>
      <c r="M180" s="178"/>
      <c r="N180" s="179"/>
      <c r="O180" s="67"/>
      <c r="P180" s="67"/>
      <c r="Q180" s="67"/>
      <c r="R180" s="67"/>
      <c r="S180" s="67"/>
      <c r="T180" s="68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143</v>
      </c>
      <c r="AU180" s="13" t="s">
        <v>76</v>
      </c>
    </row>
    <row r="181" spans="1:65" s="2" customFormat="1" ht="29.25">
      <c r="A181" s="30"/>
      <c r="B181" s="31"/>
      <c r="C181" s="32"/>
      <c r="D181" s="175" t="s">
        <v>145</v>
      </c>
      <c r="E181" s="32"/>
      <c r="F181" s="180" t="s">
        <v>283</v>
      </c>
      <c r="G181" s="32"/>
      <c r="H181" s="32"/>
      <c r="I181" s="177"/>
      <c r="J181" s="32"/>
      <c r="K181" s="32"/>
      <c r="L181" s="35"/>
      <c r="M181" s="178"/>
      <c r="N181" s="179"/>
      <c r="O181" s="67"/>
      <c r="P181" s="67"/>
      <c r="Q181" s="67"/>
      <c r="R181" s="67"/>
      <c r="S181" s="67"/>
      <c r="T181" s="68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3" t="s">
        <v>145</v>
      </c>
      <c r="AU181" s="13" t="s">
        <v>76</v>
      </c>
    </row>
    <row r="182" spans="1:65" s="10" customFormat="1" ht="11.25">
      <c r="B182" s="181"/>
      <c r="C182" s="182"/>
      <c r="D182" s="175" t="s">
        <v>147</v>
      </c>
      <c r="E182" s="183" t="s">
        <v>1</v>
      </c>
      <c r="F182" s="184" t="s">
        <v>440</v>
      </c>
      <c r="G182" s="182"/>
      <c r="H182" s="185">
        <v>542.66999999999996</v>
      </c>
      <c r="I182" s="186"/>
      <c r="J182" s="182"/>
      <c r="K182" s="182"/>
      <c r="L182" s="187"/>
      <c r="M182" s="188"/>
      <c r="N182" s="189"/>
      <c r="O182" s="189"/>
      <c r="P182" s="189"/>
      <c r="Q182" s="189"/>
      <c r="R182" s="189"/>
      <c r="S182" s="189"/>
      <c r="T182" s="190"/>
      <c r="AT182" s="191" t="s">
        <v>147</v>
      </c>
      <c r="AU182" s="191" t="s">
        <v>76</v>
      </c>
      <c r="AV182" s="10" t="s">
        <v>85</v>
      </c>
      <c r="AW182" s="10" t="s">
        <v>32</v>
      </c>
      <c r="AX182" s="10" t="s">
        <v>83</v>
      </c>
      <c r="AY182" s="191" t="s">
        <v>141</v>
      </c>
    </row>
    <row r="183" spans="1:65" s="2" customFormat="1" ht="14.45" customHeight="1">
      <c r="A183" s="30"/>
      <c r="B183" s="31"/>
      <c r="C183" s="161" t="s">
        <v>252</v>
      </c>
      <c r="D183" s="161" t="s">
        <v>136</v>
      </c>
      <c r="E183" s="162" t="s">
        <v>285</v>
      </c>
      <c r="F183" s="163" t="s">
        <v>286</v>
      </c>
      <c r="G183" s="164" t="s">
        <v>179</v>
      </c>
      <c r="H183" s="165">
        <v>1.17</v>
      </c>
      <c r="I183" s="166"/>
      <c r="J183" s="167">
        <f>ROUND(I183*H183,2)</f>
        <v>0</v>
      </c>
      <c r="K183" s="168"/>
      <c r="L183" s="35"/>
      <c r="M183" s="169" t="s">
        <v>1</v>
      </c>
      <c r="N183" s="170" t="s">
        <v>41</v>
      </c>
      <c r="O183" s="67"/>
      <c r="P183" s="171">
        <f>O183*H183</f>
        <v>0</v>
      </c>
      <c r="Q183" s="171">
        <v>0</v>
      </c>
      <c r="R183" s="171">
        <f>Q183*H183</f>
        <v>0</v>
      </c>
      <c r="S183" s="171">
        <v>0</v>
      </c>
      <c r="T183" s="17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3" t="s">
        <v>287</v>
      </c>
      <c r="AT183" s="173" t="s">
        <v>136</v>
      </c>
      <c r="AU183" s="173" t="s">
        <v>76</v>
      </c>
      <c r="AY183" s="13" t="s">
        <v>141</v>
      </c>
      <c r="BE183" s="174">
        <f>IF(N183="základní",J183,0)</f>
        <v>0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3" t="s">
        <v>83</v>
      </c>
      <c r="BK183" s="174">
        <f>ROUND(I183*H183,2)</f>
        <v>0</v>
      </c>
      <c r="BL183" s="13" t="s">
        <v>287</v>
      </c>
      <c r="BM183" s="173" t="s">
        <v>441</v>
      </c>
    </row>
    <row r="184" spans="1:65" s="2" customFormat="1" ht="29.25">
      <c r="A184" s="30"/>
      <c r="B184" s="31"/>
      <c r="C184" s="32"/>
      <c r="D184" s="175" t="s">
        <v>143</v>
      </c>
      <c r="E184" s="32"/>
      <c r="F184" s="176" t="s">
        <v>289</v>
      </c>
      <c r="G184" s="32"/>
      <c r="H184" s="32"/>
      <c r="I184" s="177"/>
      <c r="J184" s="32"/>
      <c r="K184" s="32"/>
      <c r="L184" s="35"/>
      <c r="M184" s="178"/>
      <c r="N184" s="179"/>
      <c r="O184" s="67"/>
      <c r="P184" s="67"/>
      <c r="Q184" s="67"/>
      <c r="R184" s="67"/>
      <c r="S184" s="67"/>
      <c r="T184" s="68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143</v>
      </c>
      <c r="AU184" s="13" t="s">
        <v>76</v>
      </c>
    </row>
    <row r="185" spans="1:65" s="2" customFormat="1" ht="29.25">
      <c r="A185" s="30"/>
      <c r="B185" s="31"/>
      <c r="C185" s="32"/>
      <c r="D185" s="175" t="s">
        <v>145</v>
      </c>
      <c r="E185" s="32"/>
      <c r="F185" s="180" t="s">
        <v>290</v>
      </c>
      <c r="G185" s="32"/>
      <c r="H185" s="32"/>
      <c r="I185" s="177"/>
      <c r="J185" s="32"/>
      <c r="K185" s="32"/>
      <c r="L185" s="35"/>
      <c r="M185" s="178"/>
      <c r="N185" s="179"/>
      <c r="O185" s="67"/>
      <c r="P185" s="67"/>
      <c r="Q185" s="67"/>
      <c r="R185" s="67"/>
      <c r="S185" s="67"/>
      <c r="T185" s="68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145</v>
      </c>
      <c r="AU185" s="13" t="s">
        <v>76</v>
      </c>
    </row>
    <row r="186" spans="1:65" s="10" customFormat="1" ht="11.25">
      <c r="B186" s="181"/>
      <c r="C186" s="182"/>
      <c r="D186" s="175" t="s">
        <v>147</v>
      </c>
      <c r="E186" s="183" t="s">
        <v>1</v>
      </c>
      <c r="F186" s="184" t="s">
        <v>442</v>
      </c>
      <c r="G186" s="182"/>
      <c r="H186" s="185">
        <v>1.17</v>
      </c>
      <c r="I186" s="186"/>
      <c r="J186" s="182"/>
      <c r="K186" s="182"/>
      <c r="L186" s="187"/>
      <c r="M186" s="188"/>
      <c r="N186" s="189"/>
      <c r="O186" s="189"/>
      <c r="P186" s="189"/>
      <c r="Q186" s="189"/>
      <c r="R186" s="189"/>
      <c r="S186" s="189"/>
      <c r="T186" s="190"/>
      <c r="AT186" s="191" t="s">
        <v>147</v>
      </c>
      <c r="AU186" s="191" t="s">
        <v>76</v>
      </c>
      <c r="AV186" s="10" t="s">
        <v>85</v>
      </c>
      <c r="AW186" s="10" t="s">
        <v>32</v>
      </c>
      <c r="AX186" s="10" t="s">
        <v>83</v>
      </c>
      <c r="AY186" s="191" t="s">
        <v>141</v>
      </c>
    </row>
    <row r="187" spans="1:65" s="2" customFormat="1" ht="14.45" customHeight="1">
      <c r="A187" s="30"/>
      <c r="B187" s="31"/>
      <c r="C187" s="161" t="s">
        <v>260</v>
      </c>
      <c r="D187" s="161" t="s">
        <v>136</v>
      </c>
      <c r="E187" s="162" t="s">
        <v>293</v>
      </c>
      <c r="F187" s="163" t="s">
        <v>294</v>
      </c>
      <c r="G187" s="164" t="s">
        <v>179</v>
      </c>
      <c r="H187" s="165">
        <v>0.01</v>
      </c>
      <c r="I187" s="166"/>
      <c r="J187" s="167">
        <f>ROUND(I187*H187,2)</f>
        <v>0</v>
      </c>
      <c r="K187" s="168"/>
      <c r="L187" s="35"/>
      <c r="M187" s="169" t="s">
        <v>1</v>
      </c>
      <c r="N187" s="170" t="s">
        <v>41</v>
      </c>
      <c r="O187" s="67"/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3" t="s">
        <v>287</v>
      </c>
      <c r="AT187" s="173" t="s">
        <v>136</v>
      </c>
      <c r="AU187" s="173" t="s">
        <v>76</v>
      </c>
      <c r="AY187" s="13" t="s">
        <v>141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3" t="s">
        <v>83</v>
      </c>
      <c r="BK187" s="174">
        <f>ROUND(I187*H187,2)</f>
        <v>0</v>
      </c>
      <c r="BL187" s="13" t="s">
        <v>287</v>
      </c>
      <c r="BM187" s="173" t="s">
        <v>443</v>
      </c>
    </row>
    <row r="188" spans="1:65" s="2" customFormat="1" ht="29.25">
      <c r="A188" s="30"/>
      <c r="B188" s="31"/>
      <c r="C188" s="32"/>
      <c r="D188" s="175" t="s">
        <v>143</v>
      </c>
      <c r="E188" s="32"/>
      <c r="F188" s="176" t="s">
        <v>296</v>
      </c>
      <c r="G188" s="32"/>
      <c r="H188" s="32"/>
      <c r="I188" s="177"/>
      <c r="J188" s="32"/>
      <c r="K188" s="32"/>
      <c r="L188" s="35"/>
      <c r="M188" s="178"/>
      <c r="N188" s="179"/>
      <c r="O188" s="67"/>
      <c r="P188" s="67"/>
      <c r="Q188" s="67"/>
      <c r="R188" s="67"/>
      <c r="S188" s="67"/>
      <c r="T188" s="68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143</v>
      </c>
      <c r="AU188" s="13" t="s">
        <v>76</v>
      </c>
    </row>
    <row r="189" spans="1:65" s="2" customFormat="1" ht="29.25">
      <c r="A189" s="30"/>
      <c r="B189" s="31"/>
      <c r="C189" s="32"/>
      <c r="D189" s="175" t="s">
        <v>145</v>
      </c>
      <c r="E189" s="32"/>
      <c r="F189" s="180" t="s">
        <v>290</v>
      </c>
      <c r="G189" s="32"/>
      <c r="H189" s="32"/>
      <c r="I189" s="177"/>
      <c r="J189" s="32"/>
      <c r="K189" s="32"/>
      <c r="L189" s="35"/>
      <c r="M189" s="178"/>
      <c r="N189" s="179"/>
      <c r="O189" s="67"/>
      <c r="P189" s="67"/>
      <c r="Q189" s="67"/>
      <c r="R189" s="67"/>
      <c r="S189" s="67"/>
      <c r="T189" s="68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3" t="s">
        <v>145</v>
      </c>
      <c r="AU189" s="13" t="s">
        <v>76</v>
      </c>
    </row>
    <row r="190" spans="1:65" s="2" customFormat="1" ht="24.2" customHeight="1">
      <c r="A190" s="30"/>
      <c r="B190" s="31"/>
      <c r="C190" s="161" t="s">
        <v>265</v>
      </c>
      <c r="D190" s="161" t="s">
        <v>136</v>
      </c>
      <c r="E190" s="162" t="s">
        <v>298</v>
      </c>
      <c r="F190" s="163" t="s">
        <v>299</v>
      </c>
      <c r="G190" s="164" t="s">
        <v>179</v>
      </c>
      <c r="H190" s="165">
        <v>409.53</v>
      </c>
      <c r="I190" s="166"/>
      <c r="J190" s="167">
        <f>ROUND(I190*H190,2)</f>
        <v>0</v>
      </c>
      <c r="K190" s="168"/>
      <c r="L190" s="35"/>
      <c r="M190" s="169" t="s">
        <v>1</v>
      </c>
      <c r="N190" s="170" t="s">
        <v>41</v>
      </c>
      <c r="O190" s="67"/>
      <c r="P190" s="171">
        <f>O190*H190</f>
        <v>0</v>
      </c>
      <c r="Q190" s="171">
        <v>0</v>
      </c>
      <c r="R190" s="171">
        <f>Q190*H190</f>
        <v>0</v>
      </c>
      <c r="S190" s="171">
        <v>0</v>
      </c>
      <c r="T190" s="17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3" t="s">
        <v>287</v>
      </c>
      <c r="AT190" s="173" t="s">
        <v>136</v>
      </c>
      <c r="AU190" s="173" t="s">
        <v>76</v>
      </c>
      <c r="AY190" s="13" t="s">
        <v>141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3" t="s">
        <v>83</v>
      </c>
      <c r="BK190" s="174">
        <f>ROUND(I190*H190,2)</f>
        <v>0</v>
      </c>
      <c r="BL190" s="13" t="s">
        <v>287</v>
      </c>
      <c r="BM190" s="173" t="s">
        <v>444</v>
      </c>
    </row>
    <row r="191" spans="1:65" s="2" customFormat="1" ht="68.25">
      <c r="A191" s="30"/>
      <c r="B191" s="31"/>
      <c r="C191" s="32"/>
      <c r="D191" s="175" t="s">
        <v>143</v>
      </c>
      <c r="E191" s="32"/>
      <c r="F191" s="176" t="s">
        <v>301</v>
      </c>
      <c r="G191" s="32"/>
      <c r="H191" s="32"/>
      <c r="I191" s="177"/>
      <c r="J191" s="32"/>
      <c r="K191" s="32"/>
      <c r="L191" s="35"/>
      <c r="M191" s="178"/>
      <c r="N191" s="179"/>
      <c r="O191" s="67"/>
      <c r="P191" s="67"/>
      <c r="Q191" s="67"/>
      <c r="R191" s="67"/>
      <c r="S191" s="67"/>
      <c r="T191" s="68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143</v>
      </c>
      <c r="AU191" s="13" t="s">
        <v>76</v>
      </c>
    </row>
    <row r="192" spans="1:65" s="2" customFormat="1" ht="58.5">
      <c r="A192" s="30"/>
      <c r="B192" s="31"/>
      <c r="C192" s="32"/>
      <c r="D192" s="175" t="s">
        <v>145</v>
      </c>
      <c r="E192" s="32"/>
      <c r="F192" s="180" t="s">
        <v>302</v>
      </c>
      <c r="G192" s="32"/>
      <c r="H192" s="32"/>
      <c r="I192" s="177"/>
      <c r="J192" s="32"/>
      <c r="K192" s="32"/>
      <c r="L192" s="35"/>
      <c r="M192" s="178"/>
      <c r="N192" s="179"/>
      <c r="O192" s="67"/>
      <c r="P192" s="67"/>
      <c r="Q192" s="67"/>
      <c r="R192" s="67"/>
      <c r="S192" s="67"/>
      <c r="T192" s="68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145</v>
      </c>
      <c r="AU192" s="13" t="s">
        <v>76</v>
      </c>
    </row>
    <row r="193" spans="1:65" s="10" customFormat="1" ht="11.25">
      <c r="B193" s="181"/>
      <c r="C193" s="182"/>
      <c r="D193" s="175" t="s">
        <v>147</v>
      </c>
      <c r="E193" s="183" t="s">
        <v>1</v>
      </c>
      <c r="F193" s="184" t="s">
        <v>445</v>
      </c>
      <c r="G193" s="182"/>
      <c r="H193" s="185">
        <v>409.53</v>
      </c>
      <c r="I193" s="186"/>
      <c r="J193" s="182"/>
      <c r="K193" s="182"/>
      <c r="L193" s="187"/>
      <c r="M193" s="188"/>
      <c r="N193" s="189"/>
      <c r="O193" s="189"/>
      <c r="P193" s="189"/>
      <c r="Q193" s="189"/>
      <c r="R193" s="189"/>
      <c r="S193" s="189"/>
      <c r="T193" s="190"/>
      <c r="AT193" s="191" t="s">
        <v>147</v>
      </c>
      <c r="AU193" s="191" t="s">
        <v>76</v>
      </c>
      <c r="AV193" s="10" t="s">
        <v>85</v>
      </c>
      <c r="AW193" s="10" t="s">
        <v>32</v>
      </c>
      <c r="AX193" s="10" t="s">
        <v>83</v>
      </c>
      <c r="AY193" s="191" t="s">
        <v>141</v>
      </c>
    </row>
    <row r="194" spans="1:65" s="2" customFormat="1" ht="24.2" customHeight="1">
      <c r="A194" s="30"/>
      <c r="B194" s="31"/>
      <c r="C194" s="161" t="s">
        <v>272</v>
      </c>
      <c r="D194" s="161" t="s">
        <v>136</v>
      </c>
      <c r="E194" s="162" t="s">
        <v>305</v>
      </c>
      <c r="F194" s="163" t="s">
        <v>306</v>
      </c>
      <c r="G194" s="164" t="s">
        <v>179</v>
      </c>
      <c r="H194" s="165">
        <v>542.66999999999996</v>
      </c>
      <c r="I194" s="166"/>
      <c r="J194" s="167">
        <f>ROUND(I194*H194,2)</f>
        <v>0</v>
      </c>
      <c r="K194" s="168"/>
      <c r="L194" s="35"/>
      <c r="M194" s="169" t="s">
        <v>1</v>
      </c>
      <c r="N194" s="170" t="s">
        <v>41</v>
      </c>
      <c r="O194" s="67"/>
      <c r="P194" s="171">
        <f>O194*H194</f>
        <v>0</v>
      </c>
      <c r="Q194" s="171">
        <v>0</v>
      </c>
      <c r="R194" s="171">
        <f>Q194*H194</f>
        <v>0</v>
      </c>
      <c r="S194" s="171">
        <v>0</v>
      </c>
      <c r="T194" s="17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3" t="s">
        <v>287</v>
      </c>
      <c r="AT194" s="173" t="s">
        <v>136</v>
      </c>
      <c r="AU194" s="173" t="s">
        <v>76</v>
      </c>
      <c r="AY194" s="13" t="s">
        <v>141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3" t="s">
        <v>83</v>
      </c>
      <c r="BK194" s="174">
        <f>ROUND(I194*H194,2)</f>
        <v>0</v>
      </c>
      <c r="BL194" s="13" t="s">
        <v>287</v>
      </c>
      <c r="BM194" s="173" t="s">
        <v>446</v>
      </c>
    </row>
    <row r="195" spans="1:65" s="2" customFormat="1" ht="68.25">
      <c r="A195" s="30"/>
      <c r="B195" s="31"/>
      <c r="C195" s="32"/>
      <c r="D195" s="175" t="s">
        <v>143</v>
      </c>
      <c r="E195" s="32"/>
      <c r="F195" s="176" t="s">
        <v>308</v>
      </c>
      <c r="G195" s="32"/>
      <c r="H195" s="32"/>
      <c r="I195" s="177"/>
      <c r="J195" s="32"/>
      <c r="K195" s="32"/>
      <c r="L195" s="35"/>
      <c r="M195" s="178"/>
      <c r="N195" s="179"/>
      <c r="O195" s="67"/>
      <c r="P195" s="67"/>
      <c r="Q195" s="67"/>
      <c r="R195" s="67"/>
      <c r="S195" s="67"/>
      <c r="T195" s="68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143</v>
      </c>
      <c r="AU195" s="13" t="s">
        <v>76</v>
      </c>
    </row>
    <row r="196" spans="1:65" s="2" customFormat="1" ht="58.5">
      <c r="A196" s="30"/>
      <c r="B196" s="31"/>
      <c r="C196" s="32"/>
      <c r="D196" s="175" t="s">
        <v>145</v>
      </c>
      <c r="E196" s="32"/>
      <c r="F196" s="180" t="s">
        <v>302</v>
      </c>
      <c r="G196" s="32"/>
      <c r="H196" s="32"/>
      <c r="I196" s="177"/>
      <c r="J196" s="32"/>
      <c r="K196" s="32"/>
      <c r="L196" s="35"/>
      <c r="M196" s="178"/>
      <c r="N196" s="179"/>
      <c r="O196" s="67"/>
      <c r="P196" s="67"/>
      <c r="Q196" s="67"/>
      <c r="R196" s="67"/>
      <c r="S196" s="67"/>
      <c r="T196" s="68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3" t="s">
        <v>145</v>
      </c>
      <c r="AU196" s="13" t="s">
        <v>76</v>
      </c>
    </row>
    <row r="197" spans="1:65" s="10" customFormat="1" ht="11.25">
      <c r="B197" s="181"/>
      <c r="C197" s="182"/>
      <c r="D197" s="175" t="s">
        <v>147</v>
      </c>
      <c r="E197" s="183" t="s">
        <v>1</v>
      </c>
      <c r="F197" s="184" t="s">
        <v>440</v>
      </c>
      <c r="G197" s="182"/>
      <c r="H197" s="185">
        <v>542.66999999999996</v>
      </c>
      <c r="I197" s="186"/>
      <c r="J197" s="182"/>
      <c r="K197" s="182"/>
      <c r="L197" s="187"/>
      <c r="M197" s="188"/>
      <c r="N197" s="189"/>
      <c r="O197" s="189"/>
      <c r="P197" s="189"/>
      <c r="Q197" s="189"/>
      <c r="R197" s="189"/>
      <c r="S197" s="189"/>
      <c r="T197" s="190"/>
      <c r="AT197" s="191" t="s">
        <v>147</v>
      </c>
      <c r="AU197" s="191" t="s">
        <v>76</v>
      </c>
      <c r="AV197" s="10" t="s">
        <v>85</v>
      </c>
      <c r="AW197" s="10" t="s">
        <v>32</v>
      </c>
      <c r="AX197" s="10" t="s">
        <v>83</v>
      </c>
      <c r="AY197" s="191" t="s">
        <v>141</v>
      </c>
    </row>
    <row r="198" spans="1:65" s="2" customFormat="1" ht="37.9" customHeight="1">
      <c r="A198" s="30"/>
      <c r="B198" s="31"/>
      <c r="C198" s="161" t="s">
        <v>278</v>
      </c>
      <c r="D198" s="161" t="s">
        <v>136</v>
      </c>
      <c r="E198" s="162" t="s">
        <v>310</v>
      </c>
      <c r="F198" s="163" t="s">
        <v>311</v>
      </c>
      <c r="G198" s="164" t="s">
        <v>179</v>
      </c>
      <c r="H198" s="165">
        <v>1.18</v>
      </c>
      <c r="I198" s="166"/>
      <c r="J198" s="167">
        <f>ROUND(I198*H198,2)</f>
        <v>0</v>
      </c>
      <c r="K198" s="168"/>
      <c r="L198" s="35"/>
      <c r="M198" s="169" t="s">
        <v>1</v>
      </c>
      <c r="N198" s="170" t="s">
        <v>41</v>
      </c>
      <c r="O198" s="67"/>
      <c r="P198" s="171">
        <f>O198*H198</f>
        <v>0</v>
      </c>
      <c r="Q198" s="171">
        <v>0</v>
      </c>
      <c r="R198" s="171">
        <f>Q198*H198</f>
        <v>0</v>
      </c>
      <c r="S198" s="171">
        <v>0</v>
      </c>
      <c r="T198" s="172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3" t="s">
        <v>287</v>
      </c>
      <c r="AT198" s="173" t="s">
        <v>136</v>
      </c>
      <c r="AU198" s="173" t="s">
        <v>76</v>
      </c>
      <c r="AY198" s="13" t="s">
        <v>141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3" t="s">
        <v>83</v>
      </c>
      <c r="BK198" s="174">
        <f>ROUND(I198*H198,2)</f>
        <v>0</v>
      </c>
      <c r="BL198" s="13" t="s">
        <v>287</v>
      </c>
      <c r="BM198" s="173" t="s">
        <v>447</v>
      </c>
    </row>
    <row r="199" spans="1:65" s="2" customFormat="1" ht="68.25">
      <c r="A199" s="30"/>
      <c r="B199" s="31"/>
      <c r="C199" s="32"/>
      <c r="D199" s="175" t="s">
        <v>143</v>
      </c>
      <c r="E199" s="32"/>
      <c r="F199" s="176" t="s">
        <v>313</v>
      </c>
      <c r="G199" s="32"/>
      <c r="H199" s="32"/>
      <c r="I199" s="177"/>
      <c r="J199" s="32"/>
      <c r="K199" s="32"/>
      <c r="L199" s="35"/>
      <c r="M199" s="178"/>
      <c r="N199" s="179"/>
      <c r="O199" s="67"/>
      <c r="P199" s="67"/>
      <c r="Q199" s="67"/>
      <c r="R199" s="67"/>
      <c r="S199" s="67"/>
      <c r="T199" s="68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3" t="s">
        <v>143</v>
      </c>
      <c r="AU199" s="13" t="s">
        <v>76</v>
      </c>
    </row>
    <row r="200" spans="1:65" s="2" customFormat="1" ht="58.5">
      <c r="A200" s="30"/>
      <c r="B200" s="31"/>
      <c r="C200" s="32"/>
      <c r="D200" s="175" t="s">
        <v>145</v>
      </c>
      <c r="E200" s="32"/>
      <c r="F200" s="180" t="s">
        <v>302</v>
      </c>
      <c r="G200" s="32"/>
      <c r="H200" s="32"/>
      <c r="I200" s="177"/>
      <c r="J200" s="32"/>
      <c r="K200" s="32"/>
      <c r="L200" s="35"/>
      <c r="M200" s="178"/>
      <c r="N200" s="179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145</v>
      </c>
      <c r="AU200" s="13" t="s">
        <v>76</v>
      </c>
    </row>
    <row r="201" spans="1:65" s="10" customFormat="1" ht="11.25">
      <c r="B201" s="181"/>
      <c r="C201" s="182"/>
      <c r="D201" s="175" t="s">
        <v>147</v>
      </c>
      <c r="E201" s="183" t="s">
        <v>1</v>
      </c>
      <c r="F201" s="184" t="s">
        <v>448</v>
      </c>
      <c r="G201" s="182"/>
      <c r="H201" s="185">
        <v>1.18</v>
      </c>
      <c r="I201" s="186"/>
      <c r="J201" s="182"/>
      <c r="K201" s="182"/>
      <c r="L201" s="187"/>
      <c r="M201" s="188"/>
      <c r="N201" s="189"/>
      <c r="O201" s="189"/>
      <c r="P201" s="189"/>
      <c r="Q201" s="189"/>
      <c r="R201" s="189"/>
      <c r="S201" s="189"/>
      <c r="T201" s="190"/>
      <c r="AT201" s="191" t="s">
        <v>147</v>
      </c>
      <c r="AU201" s="191" t="s">
        <v>76</v>
      </c>
      <c r="AV201" s="10" t="s">
        <v>85</v>
      </c>
      <c r="AW201" s="10" t="s">
        <v>32</v>
      </c>
      <c r="AX201" s="10" t="s">
        <v>83</v>
      </c>
      <c r="AY201" s="191" t="s">
        <v>141</v>
      </c>
    </row>
    <row r="202" spans="1:65" s="2" customFormat="1" ht="14.45" customHeight="1">
      <c r="A202" s="30"/>
      <c r="B202" s="31"/>
      <c r="C202" s="161" t="s">
        <v>7</v>
      </c>
      <c r="D202" s="161" t="s">
        <v>136</v>
      </c>
      <c r="E202" s="162" t="s">
        <v>322</v>
      </c>
      <c r="F202" s="163" t="s">
        <v>323</v>
      </c>
      <c r="G202" s="164" t="s">
        <v>193</v>
      </c>
      <c r="H202" s="165">
        <v>2</v>
      </c>
      <c r="I202" s="166"/>
      <c r="J202" s="167">
        <f>ROUND(I202*H202,2)</f>
        <v>0</v>
      </c>
      <c r="K202" s="168"/>
      <c r="L202" s="35"/>
      <c r="M202" s="169" t="s">
        <v>1</v>
      </c>
      <c r="N202" s="170" t="s">
        <v>41</v>
      </c>
      <c r="O202" s="67"/>
      <c r="P202" s="171">
        <f>O202*H202</f>
        <v>0</v>
      </c>
      <c r="Q202" s="171">
        <v>0</v>
      </c>
      <c r="R202" s="171">
        <f>Q202*H202</f>
        <v>0</v>
      </c>
      <c r="S202" s="171">
        <v>0</v>
      </c>
      <c r="T202" s="17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3" t="s">
        <v>324</v>
      </c>
      <c r="AT202" s="173" t="s">
        <v>136</v>
      </c>
      <c r="AU202" s="173" t="s">
        <v>76</v>
      </c>
      <c r="AY202" s="13" t="s">
        <v>141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3" t="s">
        <v>83</v>
      </c>
      <c r="BK202" s="174">
        <f>ROUND(I202*H202,2)</f>
        <v>0</v>
      </c>
      <c r="BL202" s="13" t="s">
        <v>324</v>
      </c>
      <c r="BM202" s="173" t="s">
        <v>449</v>
      </c>
    </row>
    <row r="203" spans="1:65" s="2" customFormat="1" ht="11.25">
      <c r="A203" s="30"/>
      <c r="B203" s="31"/>
      <c r="C203" s="32"/>
      <c r="D203" s="175" t="s">
        <v>143</v>
      </c>
      <c r="E203" s="32"/>
      <c r="F203" s="176" t="s">
        <v>323</v>
      </c>
      <c r="G203" s="32"/>
      <c r="H203" s="32"/>
      <c r="I203" s="177"/>
      <c r="J203" s="32"/>
      <c r="K203" s="32"/>
      <c r="L203" s="35"/>
      <c r="M203" s="178"/>
      <c r="N203" s="179"/>
      <c r="O203" s="67"/>
      <c r="P203" s="67"/>
      <c r="Q203" s="67"/>
      <c r="R203" s="67"/>
      <c r="S203" s="67"/>
      <c r="T203" s="68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143</v>
      </c>
      <c r="AU203" s="13" t="s">
        <v>76</v>
      </c>
    </row>
    <row r="204" spans="1:65" s="2" customFormat="1" ht="14.45" customHeight="1">
      <c r="A204" s="30"/>
      <c r="B204" s="31"/>
      <c r="C204" s="161" t="s">
        <v>292</v>
      </c>
      <c r="D204" s="161" t="s">
        <v>136</v>
      </c>
      <c r="E204" s="162" t="s">
        <v>327</v>
      </c>
      <c r="F204" s="163" t="s">
        <v>328</v>
      </c>
      <c r="G204" s="164" t="s">
        <v>193</v>
      </c>
      <c r="H204" s="165">
        <v>2</v>
      </c>
      <c r="I204" s="166"/>
      <c r="J204" s="167">
        <f>ROUND(I204*H204,2)</f>
        <v>0</v>
      </c>
      <c r="K204" s="168"/>
      <c r="L204" s="35"/>
      <c r="M204" s="169" t="s">
        <v>1</v>
      </c>
      <c r="N204" s="170" t="s">
        <v>41</v>
      </c>
      <c r="O204" s="67"/>
      <c r="P204" s="171">
        <f>O204*H204</f>
        <v>0</v>
      </c>
      <c r="Q204" s="171">
        <v>0</v>
      </c>
      <c r="R204" s="171">
        <f>Q204*H204</f>
        <v>0</v>
      </c>
      <c r="S204" s="171">
        <v>0</v>
      </c>
      <c r="T204" s="17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3" t="s">
        <v>324</v>
      </c>
      <c r="AT204" s="173" t="s">
        <v>136</v>
      </c>
      <c r="AU204" s="173" t="s">
        <v>76</v>
      </c>
      <c r="AY204" s="13" t="s">
        <v>141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3" t="s">
        <v>83</v>
      </c>
      <c r="BK204" s="174">
        <f>ROUND(I204*H204,2)</f>
        <v>0</v>
      </c>
      <c r="BL204" s="13" t="s">
        <v>324</v>
      </c>
      <c r="BM204" s="173" t="s">
        <v>450</v>
      </c>
    </row>
    <row r="205" spans="1:65" s="2" customFormat="1" ht="11.25">
      <c r="A205" s="30"/>
      <c r="B205" s="31"/>
      <c r="C205" s="32"/>
      <c r="D205" s="175" t="s">
        <v>143</v>
      </c>
      <c r="E205" s="32"/>
      <c r="F205" s="176" t="s">
        <v>328</v>
      </c>
      <c r="G205" s="32"/>
      <c r="H205" s="32"/>
      <c r="I205" s="177"/>
      <c r="J205" s="32"/>
      <c r="K205" s="32"/>
      <c r="L205" s="35"/>
      <c r="M205" s="178"/>
      <c r="N205" s="179"/>
      <c r="O205" s="67"/>
      <c r="P205" s="67"/>
      <c r="Q205" s="67"/>
      <c r="R205" s="67"/>
      <c r="S205" s="67"/>
      <c r="T205" s="68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3" t="s">
        <v>143</v>
      </c>
      <c r="AU205" s="13" t="s">
        <v>76</v>
      </c>
    </row>
    <row r="206" spans="1:65" s="2" customFormat="1" ht="14.45" customHeight="1">
      <c r="A206" s="30"/>
      <c r="B206" s="31"/>
      <c r="C206" s="161" t="s">
        <v>297</v>
      </c>
      <c r="D206" s="161" t="s">
        <v>136</v>
      </c>
      <c r="E206" s="162" t="s">
        <v>331</v>
      </c>
      <c r="F206" s="163" t="s">
        <v>332</v>
      </c>
      <c r="G206" s="164" t="s">
        <v>333</v>
      </c>
      <c r="H206" s="165">
        <v>6</v>
      </c>
      <c r="I206" s="166"/>
      <c r="J206" s="167">
        <f>ROUND(I206*H206,2)</f>
        <v>0</v>
      </c>
      <c r="K206" s="168"/>
      <c r="L206" s="35"/>
      <c r="M206" s="169" t="s">
        <v>1</v>
      </c>
      <c r="N206" s="170" t="s">
        <v>41</v>
      </c>
      <c r="O206" s="67"/>
      <c r="P206" s="171">
        <f>O206*H206</f>
        <v>0</v>
      </c>
      <c r="Q206" s="171">
        <v>0</v>
      </c>
      <c r="R206" s="171">
        <f>Q206*H206</f>
        <v>0</v>
      </c>
      <c r="S206" s="171">
        <v>0</v>
      </c>
      <c r="T206" s="17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3" t="s">
        <v>334</v>
      </c>
      <c r="AT206" s="173" t="s">
        <v>136</v>
      </c>
      <c r="AU206" s="173" t="s">
        <v>76</v>
      </c>
      <c r="AY206" s="13" t="s">
        <v>141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3" t="s">
        <v>83</v>
      </c>
      <c r="BK206" s="174">
        <f>ROUND(I206*H206,2)</f>
        <v>0</v>
      </c>
      <c r="BL206" s="13" t="s">
        <v>334</v>
      </c>
      <c r="BM206" s="173" t="s">
        <v>451</v>
      </c>
    </row>
    <row r="207" spans="1:65" s="2" customFormat="1" ht="11.25">
      <c r="A207" s="30"/>
      <c r="B207" s="31"/>
      <c r="C207" s="32"/>
      <c r="D207" s="175" t="s">
        <v>143</v>
      </c>
      <c r="E207" s="32"/>
      <c r="F207" s="176" t="s">
        <v>332</v>
      </c>
      <c r="G207" s="32"/>
      <c r="H207" s="32"/>
      <c r="I207" s="177"/>
      <c r="J207" s="32"/>
      <c r="K207" s="32"/>
      <c r="L207" s="35"/>
      <c r="M207" s="178"/>
      <c r="N207" s="179"/>
      <c r="O207" s="67"/>
      <c r="P207" s="67"/>
      <c r="Q207" s="67"/>
      <c r="R207" s="67"/>
      <c r="S207" s="67"/>
      <c r="T207" s="68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143</v>
      </c>
      <c r="AU207" s="13" t="s">
        <v>76</v>
      </c>
    </row>
    <row r="208" spans="1:65" s="2" customFormat="1" ht="14.45" customHeight="1">
      <c r="A208" s="30"/>
      <c r="B208" s="31"/>
      <c r="C208" s="161" t="s">
        <v>304</v>
      </c>
      <c r="D208" s="161" t="s">
        <v>136</v>
      </c>
      <c r="E208" s="162" t="s">
        <v>337</v>
      </c>
      <c r="F208" s="163" t="s">
        <v>338</v>
      </c>
      <c r="G208" s="164" t="s">
        <v>193</v>
      </c>
      <c r="H208" s="165">
        <v>10</v>
      </c>
      <c r="I208" s="166"/>
      <c r="J208" s="167">
        <f>ROUND(I208*H208,2)</f>
        <v>0</v>
      </c>
      <c r="K208" s="168"/>
      <c r="L208" s="35"/>
      <c r="M208" s="169" t="s">
        <v>1</v>
      </c>
      <c r="N208" s="170" t="s">
        <v>41</v>
      </c>
      <c r="O208" s="67"/>
      <c r="P208" s="171">
        <f>O208*H208</f>
        <v>0</v>
      </c>
      <c r="Q208" s="171">
        <v>0</v>
      </c>
      <c r="R208" s="171">
        <f>Q208*H208</f>
        <v>0</v>
      </c>
      <c r="S208" s="171">
        <v>0</v>
      </c>
      <c r="T208" s="17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3" t="s">
        <v>334</v>
      </c>
      <c r="AT208" s="173" t="s">
        <v>136</v>
      </c>
      <c r="AU208" s="173" t="s">
        <v>76</v>
      </c>
      <c r="AY208" s="13" t="s">
        <v>141</v>
      </c>
      <c r="BE208" s="174">
        <f>IF(N208="základní",J208,0)</f>
        <v>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3" t="s">
        <v>83</v>
      </c>
      <c r="BK208" s="174">
        <f>ROUND(I208*H208,2)</f>
        <v>0</v>
      </c>
      <c r="BL208" s="13" t="s">
        <v>334</v>
      </c>
      <c r="BM208" s="173" t="s">
        <v>452</v>
      </c>
    </row>
    <row r="209" spans="1:65" s="2" customFormat="1" ht="11.25">
      <c r="A209" s="30"/>
      <c r="B209" s="31"/>
      <c r="C209" s="32"/>
      <c r="D209" s="175" t="s">
        <v>143</v>
      </c>
      <c r="E209" s="32"/>
      <c r="F209" s="176" t="s">
        <v>338</v>
      </c>
      <c r="G209" s="32"/>
      <c r="H209" s="32"/>
      <c r="I209" s="177"/>
      <c r="J209" s="32"/>
      <c r="K209" s="32"/>
      <c r="L209" s="35"/>
      <c r="M209" s="178"/>
      <c r="N209" s="179"/>
      <c r="O209" s="67"/>
      <c r="P209" s="67"/>
      <c r="Q209" s="67"/>
      <c r="R209" s="67"/>
      <c r="S209" s="67"/>
      <c r="T209" s="68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3" t="s">
        <v>143</v>
      </c>
      <c r="AU209" s="13" t="s">
        <v>76</v>
      </c>
    </row>
    <row r="210" spans="1:65" s="2" customFormat="1" ht="14.45" customHeight="1">
      <c r="A210" s="30"/>
      <c r="B210" s="31"/>
      <c r="C210" s="161" t="s">
        <v>309</v>
      </c>
      <c r="D210" s="161" t="s">
        <v>136</v>
      </c>
      <c r="E210" s="162" t="s">
        <v>341</v>
      </c>
      <c r="F210" s="163" t="s">
        <v>342</v>
      </c>
      <c r="G210" s="164" t="s">
        <v>193</v>
      </c>
      <c r="H210" s="165">
        <v>10</v>
      </c>
      <c r="I210" s="166"/>
      <c r="J210" s="167">
        <f>ROUND(I210*H210,2)</f>
        <v>0</v>
      </c>
      <c r="K210" s="168"/>
      <c r="L210" s="35"/>
      <c r="M210" s="169" t="s">
        <v>1</v>
      </c>
      <c r="N210" s="170" t="s">
        <v>41</v>
      </c>
      <c r="O210" s="67"/>
      <c r="P210" s="171">
        <f>O210*H210</f>
        <v>0</v>
      </c>
      <c r="Q210" s="171">
        <v>0</v>
      </c>
      <c r="R210" s="171">
        <f>Q210*H210</f>
        <v>0</v>
      </c>
      <c r="S210" s="171">
        <v>0</v>
      </c>
      <c r="T210" s="17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3" t="s">
        <v>334</v>
      </c>
      <c r="AT210" s="173" t="s">
        <v>136</v>
      </c>
      <c r="AU210" s="173" t="s">
        <v>76</v>
      </c>
      <c r="AY210" s="13" t="s">
        <v>141</v>
      </c>
      <c r="BE210" s="174">
        <f>IF(N210="základní",J210,0)</f>
        <v>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13" t="s">
        <v>83</v>
      </c>
      <c r="BK210" s="174">
        <f>ROUND(I210*H210,2)</f>
        <v>0</v>
      </c>
      <c r="BL210" s="13" t="s">
        <v>334</v>
      </c>
      <c r="BM210" s="173" t="s">
        <v>453</v>
      </c>
    </row>
    <row r="211" spans="1:65" s="2" customFormat="1" ht="19.5">
      <c r="A211" s="30"/>
      <c r="B211" s="31"/>
      <c r="C211" s="32"/>
      <c r="D211" s="175" t="s">
        <v>143</v>
      </c>
      <c r="E211" s="32"/>
      <c r="F211" s="176" t="s">
        <v>344</v>
      </c>
      <c r="G211" s="32"/>
      <c r="H211" s="32"/>
      <c r="I211" s="177"/>
      <c r="J211" s="32"/>
      <c r="K211" s="32"/>
      <c r="L211" s="35"/>
      <c r="M211" s="214"/>
      <c r="N211" s="215"/>
      <c r="O211" s="216"/>
      <c r="P211" s="216"/>
      <c r="Q211" s="216"/>
      <c r="R211" s="216"/>
      <c r="S211" s="216"/>
      <c r="T211" s="21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143</v>
      </c>
      <c r="AU211" s="13" t="s">
        <v>76</v>
      </c>
    </row>
    <row r="212" spans="1:65" s="2" customFormat="1" ht="6.95" customHeight="1">
      <c r="A212" s="3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35"/>
      <c r="M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</row>
  </sheetData>
  <sheetProtection algorithmName="SHA-512" hashValue="VeI4yLc8dXK569auIIbweI3ehluI8V3zEDcOftm92N3jrHQfP5vx4uI8dHGhtG3YHoTcLgq+drv0NVGjqkXj2Q==" saltValue="GjyfgYhjVFfpLhfJYh9rQdXOIZTVM0Dsp7so+D8V5MS6qA0Ge4LXiy4qYPxcq8BT69PzipSsUCbWN/mGnURsVg==" spinCount="100000" sheet="1" objects="1" scenarios="1" formatColumns="0" formatRows="0" autoFilter="0"/>
  <autoFilter ref="C119:K21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107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6"/>
      <c r="AT3" s="13" t="s">
        <v>85</v>
      </c>
    </row>
    <row r="4" spans="1:46" s="1" customFormat="1" ht="24.95" customHeight="1">
      <c r="B4" s="16"/>
      <c r="D4" s="113" t="s">
        <v>113</v>
      </c>
      <c r="L4" s="16"/>
      <c r="M4" s="114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15" t="s">
        <v>16</v>
      </c>
      <c r="L6" s="16"/>
    </row>
    <row r="7" spans="1:46" s="1" customFormat="1" ht="16.5" customHeight="1">
      <c r="B7" s="16"/>
      <c r="E7" s="264" t="str">
        <f>'Rekapitulace stavby'!K6</f>
        <v>Čištění kolejového lože a výměna kolejnic v úseku Nezvěstice - Starý Plzenec</v>
      </c>
      <c r="F7" s="265"/>
      <c r="G7" s="265"/>
      <c r="H7" s="265"/>
      <c r="L7" s="16"/>
    </row>
    <row r="8" spans="1:46" s="1" customFormat="1" ht="12" customHeight="1">
      <c r="B8" s="16"/>
      <c r="D8" s="115" t="s">
        <v>114</v>
      </c>
      <c r="L8" s="16"/>
    </row>
    <row r="9" spans="1:46" s="2" customFormat="1" ht="16.5" customHeight="1">
      <c r="A9" s="30"/>
      <c r="B9" s="35"/>
      <c r="C9" s="30"/>
      <c r="D9" s="30"/>
      <c r="E9" s="264" t="s">
        <v>454</v>
      </c>
      <c r="F9" s="266"/>
      <c r="G9" s="266"/>
      <c r="H9" s="26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5" t="s">
        <v>116</v>
      </c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455</v>
      </c>
      <c r="F11" s="266"/>
      <c r="G11" s="266"/>
      <c r="H11" s="266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5" t="s">
        <v>18</v>
      </c>
      <c r="E13" s="30"/>
      <c r="F13" s="106" t="s">
        <v>1</v>
      </c>
      <c r="G13" s="30"/>
      <c r="H13" s="30"/>
      <c r="I13" s="115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5" t="s">
        <v>20</v>
      </c>
      <c r="E14" s="30"/>
      <c r="F14" s="106" t="s">
        <v>21</v>
      </c>
      <c r="G14" s="30"/>
      <c r="H14" s="30"/>
      <c r="I14" s="115" t="s">
        <v>22</v>
      </c>
      <c r="J14" s="116" t="str">
        <f>'Rekapitulace stavby'!AN8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5" t="s">
        <v>24</v>
      </c>
      <c r="E16" s="30"/>
      <c r="F16" s="30"/>
      <c r="G16" s="30"/>
      <c r="H16" s="30"/>
      <c r="I16" s="115" t="s">
        <v>25</v>
      </c>
      <c r="J16" s="106" t="s">
        <v>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">
        <v>26</v>
      </c>
      <c r="F17" s="30"/>
      <c r="G17" s="30"/>
      <c r="H17" s="30"/>
      <c r="I17" s="115" t="s">
        <v>27</v>
      </c>
      <c r="J17" s="106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5" t="s">
        <v>28</v>
      </c>
      <c r="E19" s="30"/>
      <c r="F19" s="30"/>
      <c r="G19" s="30"/>
      <c r="H19" s="30"/>
      <c r="I19" s="115" t="s">
        <v>25</v>
      </c>
      <c r="J19" s="26" t="str">
        <f>'Rekapitulace stavby'!AN13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stavby'!E14</f>
        <v>Vyplň údaj</v>
      </c>
      <c r="F20" s="269"/>
      <c r="G20" s="269"/>
      <c r="H20" s="269"/>
      <c r="I20" s="115" t="s">
        <v>27</v>
      </c>
      <c r="J20" s="26" t="str">
        <f>'Rekapitulace stavby'!AN14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5" t="s">
        <v>30</v>
      </c>
      <c r="E22" s="30"/>
      <c r="F22" s="30"/>
      <c r="G22" s="30"/>
      <c r="H22" s="30"/>
      <c r="I22" s="115" t="s">
        <v>25</v>
      </c>
      <c r="J22" s="106" t="str">
        <f>IF('Rekapitulace stavby'!AN16="","",'Rekapitulace stavby'!AN16)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stavby'!E17="","",'Rekapitulace stavby'!E17)</f>
        <v xml:space="preserve"> </v>
      </c>
      <c r="F23" s="30"/>
      <c r="G23" s="30"/>
      <c r="H23" s="30"/>
      <c r="I23" s="115" t="s">
        <v>27</v>
      </c>
      <c r="J23" s="106" t="str">
        <f>IF('Rekapitulace stavby'!AN17="","",'Rekapitulace stavby'!AN17)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5" t="s">
        <v>33</v>
      </c>
      <c r="E25" s="30"/>
      <c r="F25" s="30"/>
      <c r="G25" s="30"/>
      <c r="H25" s="30"/>
      <c r="I25" s="115" t="s">
        <v>25</v>
      </c>
      <c r="J25" s="106" t="s">
        <v>1</v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">
        <v>34</v>
      </c>
      <c r="F26" s="30"/>
      <c r="G26" s="30"/>
      <c r="H26" s="30"/>
      <c r="I26" s="115" t="s">
        <v>27</v>
      </c>
      <c r="J26" s="106" t="s">
        <v>1</v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5" t="s">
        <v>35</v>
      </c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7"/>
      <c r="B29" s="118"/>
      <c r="C29" s="117"/>
      <c r="D29" s="117"/>
      <c r="E29" s="270" t="s">
        <v>1</v>
      </c>
      <c r="F29" s="270"/>
      <c r="G29" s="270"/>
      <c r="H29" s="27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0"/>
      <c r="E31" s="120"/>
      <c r="F31" s="120"/>
      <c r="G31" s="120"/>
      <c r="H31" s="120"/>
      <c r="I31" s="120"/>
      <c r="J31" s="120"/>
      <c r="K31" s="12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1" t="s">
        <v>36</v>
      </c>
      <c r="E32" s="30"/>
      <c r="F32" s="30"/>
      <c r="G32" s="30"/>
      <c r="H32" s="30"/>
      <c r="I32" s="30"/>
      <c r="J32" s="122">
        <f>ROUND(J120,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0"/>
      <c r="J33" s="120"/>
      <c r="K33" s="12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3" t="s">
        <v>38</v>
      </c>
      <c r="G34" s="30"/>
      <c r="H34" s="30"/>
      <c r="I34" s="123" t="s">
        <v>37</v>
      </c>
      <c r="J34" s="123" t="s">
        <v>39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4" t="s">
        <v>40</v>
      </c>
      <c r="E35" s="115" t="s">
        <v>41</v>
      </c>
      <c r="F35" s="125">
        <f>ROUND((SUM(BE120:BE128)),  2)</f>
        <v>0</v>
      </c>
      <c r="G35" s="30"/>
      <c r="H35" s="30"/>
      <c r="I35" s="126">
        <v>0.21</v>
      </c>
      <c r="J35" s="125">
        <f>ROUND(((SUM(BE120:BE128))*I35),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5" t="s">
        <v>42</v>
      </c>
      <c r="F36" s="125">
        <f>ROUND((SUM(BF120:BF128)),  2)</f>
        <v>0</v>
      </c>
      <c r="G36" s="30"/>
      <c r="H36" s="30"/>
      <c r="I36" s="126">
        <v>0.15</v>
      </c>
      <c r="J36" s="125">
        <f>ROUND(((SUM(BF120:BF128))*I36),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5" t="s">
        <v>43</v>
      </c>
      <c r="F37" s="125">
        <f>ROUND((SUM(BG120:BG128)),  2)</f>
        <v>0</v>
      </c>
      <c r="G37" s="30"/>
      <c r="H37" s="30"/>
      <c r="I37" s="126">
        <v>0.21</v>
      </c>
      <c r="J37" s="12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5" t="s">
        <v>44</v>
      </c>
      <c r="F38" s="125">
        <f>ROUND((SUM(BH120:BH128)),  2)</f>
        <v>0</v>
      </c>
      <c r="G38" s="30"/>
      <c r="H38" s="30"/>
      <c r="I38" s="126">
        <v>0.15</v>
      </c>
      <c r="J38" s="125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5" t="s">
        <v>45</v>
      </c>
      <c r="F39" s="125">
        <f>ROUND((SUM(BI120:BI128)),  2)</f>
        <v>0</v>
      </c>
      <c r="G39" s="30"/>
      <c r="H39" s="30"/>
      <c r="I39" s="126">
        <v>0</v>
      </c>
      <c r="J39" s="125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Čištění kolejového lože a výměna kolejnic v úseku Nezvěstice - Starý Plzenec</v>
      </c>
      <c r="F85" s="272"/>
      <c r="G85" s="272"/>
      <c r="H85" s="27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114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454</v>
      </c>
      <c r="F87" s="273"/>
      <c r="G87" s="273"/>
      <c r="H87" s="27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116</v>
      </c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24" t="str">
        <f>E11</f>
        <v>SO 4.1 - Materiál objednatele</v>
      </c>
      <c r="F89" s="273"/>
      <c r="G89" s="273"/>
      <c r="H89" s="273"/>
      <c r="I89" s="32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TO Nezvěstice</v>
      </c>
      <c r="G91" s="32"/>
      <c r="H91" s="32"/>
      <c r="I91" s="25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železnic. s.o.- OŘ Plzeň</v>
      </c>
      <c r="G93" s="32"/>
      <c r="H93" s="32"/>
      <c r="I93" s="25" t="s">
        <v>30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28</v>
      </c>
      <c r="D94" s="32"/>
      <c r="E94" s="32"/>
      <c r="F94" s="23" t="str">
        <f>IF(E20="","",E20)</f>
        <v>Vyplň údaj</v>
      </c>
      <c r="G94" s="32"/>
      <c r="H94" s="32"/>
      <c r="I94" s="25" t="s">
        <v>33</v>
      </c>
      <c r="J94" s="28" t="str">
        <f>E26</f>
        <v>Jung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5" t="s">
        <v>119</v>
      </c>
      <c r="D96" s="146"/>
      <c r="E96" s="146"/>
      <c r="F96" s="146"/>
      <c r="G96" s="146"/>
      <c r="H96" s="146"/>
      <c r="I96" s="146"/>
      <c r="J96" s="147" t="s">
        <v>120</v>
      </c>
      <c r="K96" s="146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8" t="s">
        <v>121</v>
      </c>
      <c r="D98" s="32"/>
      <c r="E98" s="32"/>
      <c r="F98" s="32"/>
      <c r="G98" s="32"/>
      <c r="H98" s="32"/>
      <c r="I98" s="32"/>
      <c r="J98" s="80">
        <f>J120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122</v>
      </c>
    </row>
    <row r="99" spans="1:47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47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4.95" customHeight="1">
      <c r="A105" s="30"/>
      <c r="B105" s="31"/>
      <c r="C105" s="19" t="s">
        <v>123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6.5" customHeight="1">
      <c r="A108" s="30"/>
      <c r="B108" s="31"/>
      <c r="C108" s="32"/>
      <c r="D108" s="32"/>
      <c r="E108" s="271" t="str">
        <f>E7</f>
        <v>Čištění kolejového lože a výměna kolejnic v úseku Nezvěstice - Starý Plzenec</v>
      </c>
      <c r="F108" s="272"/>
      <c r="G108" s="272"/>
      <c r="H108" s="27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B109" s="17"/>
      <c r="C109" s="25" t="s">
        <v>114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pans="1:47" s="2" customFormat="1" ht="16.5" customHeight="1">
      <c r="A110" s="30"/>
      <c r="B110" s="31"/>
      <c r="C110" s="32"/>
      <c r="D110" s="32"/>
      <c r="E110" s="271" t="s">
        <v>454</v>
      </c>
      <c r="F110" s="273"/>
      <c r="G110" s="273"/>
      <c r="H110" s="273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5" t="s">
        <v>116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24" t="str">
        <f>E11</f>
        <v>SO 4.1 - Materiál objednatele</v>
      </c>
      <c r="F112" s="273"/>
      <c r="G112" s="273"/>
      <c r="H112" s="27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F14</f>
        <v>TO Nezvěstice</v>
      </c>
      <c r="G114" s="32"/>
      <c r="H114" s="32"/>
      <c r="I114" s="25" t="s">
        <v>22</v>
      </c>
      <c r="J114" s="62" t="str">
        <f>IF(J14="","",J14)</f>
        <v>13. 7. 2020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E17</f>
        <v>Správa železnic. s.o.- OŘ Plzeň</v>
      </c>
      <c r="G116" s="32"/>
      <c r="H116" s="32"/>
      <c r="I116" s="25" t="s">
        <v>30</v>
      </c>
      <c r="J116" s="28" t="str">
        <f>E23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2"/>
      <c r="E117" s="32"/>
      <c r="F117" s="23" t="str">
        <f>IF(E20="","",E20)</f>
        <v>Vyplň údaj</v>
      </c>
      <c r="G117" s="32"/>
      <c r="H117" s="32"/>
      <c r="I117" s="25" t="s">
        <v>33</v>
      </c>
      <c r="J117" s="28" t="str">
        <f>E26</f>
        <v>Jung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49"/>
      <c r="B119" s="150"/>
      <c r="C119" s="151" t="s">
        <v>124</v>
      </c>
      <c r="D119" s="152" t="s">
        <v>61</v>
      </c>
      <c r="E119" s="152" t="s">
        <v>57</v>
      </c>
      <c r="F119" s="152" t="s">
        <v>58</v>
      </c>
      <c r="G119" s="152" t="s">
        <v>125</v>
      </c>
      <c r="H119" s="152" t="s">
        <v>126</v>
      </c>
      <c r="I119" s="152" t="s">
        <v>127</v>
      </c>
      <c r="J119" s="153" t="s">
        <v>120</v>
      </c>
      <c r="K119" s="154" t="s">
        <v>128</v>
      </c>
      <c r="L119" s="155"/>
      <c r="M119" s="71" t="s">
        <v>1</v>
      </c>
      <c r="N119" s="72" t="s">
        <v>40</v>
      </c>
      <c r="O119" s="72" t="s">
        <v>129</v>
      </c>
      <c r="P119" s="72" t="s">
        <v>130</v>
      </c>
      <c r="Q119" s="72" t="s">
        <v>131</v>
      </c>
      <c r="R119" s="72" t="s">
        <v>132</v>
      </c>
      <c r="S119" s="72" t="s">
        <v>133</v>
      </c>
      <c r="T119" s="73" t="s">
        <v>134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22.9" customHeight="1">
      <c r="A120" s="30"/>
      <c r="B120" s="31"/>
      <c r="C120" s="78" t="s">
        <v>135</v>
      </c>
      <c r="D120" s="32"/>
      <c r="E120" s="32"/>
      <c r="F120" s="32"/>
      <c r="G120" s="32"/>
      <c r="H120" s="32"/>
      <c r="I120" s="32"/>
      <c r="J120" s="156">
        <f>BK120</f>
        <v>0</v>
      </c>
      <c r="K120" s="32"/>
      <c r="L120" s="35"/>
      <c r="M120" s="74"/>
      <c r="N120" s="157"/>
      <c r="O120" s="75"/>
      <c r="P120" s="158">
        <f>SUM(P121:P128)</f>
        <v>0</v>
      </c>
      <c r="Q120" s="75"/>
      <c r="R120" s="158">
        <f>SUM(R121:R128)</f>
        <v>7.4085000000000001</v>
      </c>
      <c r="S120" s="75"/>
      <c r="T120" s="159">
        <f>SUM(T121:T128)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75</v>
      </c>
      <c r="AU120" s="13" t="s">
        <v>122</v>
      </c>
      <c r="BK120" s="160">
        <f>SUM(BK121:BK128)</f>
        <v>0</v>
      </c>
    </row>
    <row r="121" spans="1:65" s="2" customFormat="1" ht="14.45" customHeight="1">
      <c r="A121" s="30"/>
      <c r="B121" s="31"/>
      <c r="C121" s="203" t="s">
        <v>83</v>
      </c>
      <c r="D121" s="203" t="s">
        <v>176</v>
      </c>
      <c r="E121" s="204" t="s">
        <v>456</v>
      </c>
      <c r="F121" s="205" t="s">
        <v>457</v>
      </c>
      <c r="G121" s="206" t="s">
        <v>193</v>
      </c>
      <c r="H121" s="207">
        <v>186</v>
      </c>
      <c r="I121" s="208"/>
      <c r="J121" s="209">
        <f>ROUND(I121*H121,2)</f>
        <v>0</v>
      </c>
      <c r="K121" s="210"/>
      <c r="L121" s="211"/>
      <c r="M121" s="212" t="s">
        <v>1</v>
      </c>
      <c r="N121" s="213" t="s">
        <v>41</v>
      </c>
      <c r="O121" s="67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3" t="s">
        <v>194</v>
      </c>
      <c r="AT121" s="173" t="s">
        <v>176</v>
      </c>
      <c r="AU121" s="173" t="s">
        <v>76</v>
      </c>
      <c r="AY121" s="13" t="s">
        <v>141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3" t="s">
        <v>83</v>
      </c>
      <c r="BK121" s="174">
        <f>ROUND(I121*H121,2)</f>
        <v>0</v>
      </c>
      <c r="BL121" s="13" t="s">
        <v>140</v>
      </c>
      <c r="BM121" s="173" t="s">
        <v>458</v>
      </c>
    </row>
    <row r="122" spans="1:65" s="2" customFormat="1" ht="11.25">
      <c r="A122" s="30"/>
      <c r="B122" s="31"/>
      <c r="C122" s="32"/>
      <c r="D122" s="175" t="s">
        <v>143</v>
      </c>
      <c r="E122" s="32"/>
      <c r="F122" s="176" t="s">
        <v>457</v>
      </c>
      <c r="G122" s="32"/>
      <c r="H122" s="32"/>
      <c r="I122" s="177"/>
      <c r="J122" s="32"/>
      <c r="K122" s="32"/>
      <c r="L122" s="35"/>
      <c r="M122" s="178"/>
      <c r="N122" s="179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143</v>
      </c>
      <c r="AU122" s="13" t="s">
        <v>76</v>
      </c>
    </row>
    <row r="123" spans="1:65" s="10" customFormat="1" ht="11.25">
      <c r="B123" s="181"/>
      <c r="C123" s="182"/>
      <c r="D123" s="175" t="s">
        <v>147</v>
      </c>
      <c r="E123" s="183" t="s">
        <v>1</v>
      </c>
      <c r="F123" s="184" t="s">
        <v>459</v>
      </c>
      <c r="G123" s="182"/>
      <c r="H123" s="185">
        <v>12</v>
      </c>
      <c r="I123" s="186"/>
      <c r="J123" s="182"/>
      <c r="K123" s="182"/>
      <c r="L123" s="187"/>
      <c r="M123" s="188"/>
      <c r="N123" s="189"/>
      <c r="O123" s="189"/>
      <c r="P123" s="189"/>
      <c r="Q123" s="189"/>
      <c r="R123" s="189"/>
      <c r="S123" s="189"/>
      <c r="T123" s="190"/>
      <c r="AT123" s="191" t="s">
        <v>147</v>
      </c>
      <c r="AU123" s="191" t="s">
        <v>76</v>
      </c>
      <c r="AV123" s="10" t="s">
        <v>85</v>
      </c>
      <c r="AW123" s="10" t="s">
        <v>32</v>
      </c>
      <c r="AX123" s="10" t="s">
        <v>76</v>
      </c>
      <c r="AY123" s="191" t="s">
        <v>141</v>
      </c>
    </row>
    <row r="124" spans="1:65" s="10" customFormat="1" ht="11.25">
      <c r="B124" s="181"/>
      <c r="C124" s="182"/>
      <c r="D124" s="175" t="s">
        <v>147</v>
      </c>
      <c r="E124" s="183" t="s">
        <v>1</v>
      </c>
      <c r="F124" s="184" t="s">
        <v>460</v>
      </c>
      <c r="G124" s="182"/>
      <c r="H124" s="185">
        <v>161</v>
      </c>
      <c r="I124" s="186"/>
      <c r="J124" s="182"/>
      <c r="K124" s="182"/>
      <c r="L124" s="187"/>
      <c r="M124" s="188"/>
      <c r="N124" s="189"/>
      <c r="O124" s="189"/>
      <c r="P124" s="189"/>
      <c r="Q124" s="189"/>
      <c r="R124" s="189"/>
      <c r="S124" s="189"/>
      <c r="T124" s="190"/>
      <c r="AT124" s="191" t="s">
        <v>147</v>
      </c>
      <c r="AU124" s="191" t="s">
        <v>76</v>
      </c>
      <c r="AV124" s="10" t="s">
        <v>85</v>
      </c>
      <c r="AW124" s="10" t="s">
        <v>32</v>
      </c>
      <c r="AX124" s="10" t="s">
        <v>76</v>
      </c>
      <c r="AY124" s="191" t="s">
        <v>141</v>
      </c>
    </row>
    <row r="125" spans="1:65" s="10" customFormat="1" ht="11.25">
      <c r="B125" s="181"/>
      <c r="C125" s="182"/>
      <c r="D125" s="175" t="s">
        <v>147</v>
      </c>
      <c r="E125" s="183" t="s">
        <v>1</v>
      </c>
      <c r="F125" s="184" t="s">
        <v>461</v>
      </c>
      <c r="G125" s="182"/>
      <c r="H125" s="185">
        <v>13</v>
      </c>
      <c r="I125" s="186"/>
      <c r="J125" s="182"/>
      <c r="K125" s="182"/>
      <c r="L125" s="187"/>
      <c r="M125" s="188"/>
      <c r="N125" s="189"/>
      <c r="O125" s="189"/>
      <c r="P125" s="189"/>
      <c r="Q125" s="189"/>
      <c r="R125" s="189"/>
      <c r="S125" s="189"/>
      <c r="T125" s="190"/>
      <c r="AT125" s="191" t="s">
        <v>147</v>
      </c>
      <c r="AU125" s="191" t="s">
        <v>76</v>
      </c>
      <c r="AV125" s="10" t="s">
        <v>85</v>
      </c>
      <c r="AW125" s="10" t="s">
        <v>32</v>
      </c>
      <c r="AX125" s="10" t="s">
        <v>76</v>
      </c>
      <c r="AY125" s="191" t="s">
        <v>141</v>
      </c>
    </row>
    <row r="126" spans="1:65" s="11" customFormat="1" ht="11.25">
      <c r="B126" s="192"/>
      <c r="C126" s="193"/>
      <c r="D126" s="175" t="s">
        <v>147</v>
      </c>
      <c r="E126" s="194" t="s">
        <v>1</v>
      </c>
      <c r="F126" s="195" t="s">
        <v>152</v>
      </c>
      <c r="G126" s="193"/>
      <c r="H126" s="196">
        <v>186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147</v>
      </c>
      <c r="AU126" s="202" t="s">
        <v>76</v>
      </c>
      <c r="AV126" s="11" t="s">
        <v>140</v>
      </c>
      <c r="AW126" s="11" t="s">
        <v>32</v>
      </c>
      <c r="AX126" s="11" t="s">
        <v>83</v>
      </c>
      <c r="AY126" s="202" t="s">
        <v>141</v>
      </c>
    </row>
    <row r="127" spans="1:65" s="2" customFormat="1" ht="14.45" customHeight="1">
      <c r="A127" s="30"/>
      <c r="B127" s="31"/>
      <c r="C127" s="203" t="s">
        <v>85</v>
      </c>
      <c r="D127" s="203" t="s">
        <v>176</v>
      </c>
      <c r="E127" s="204" t="s">
        <v>462</v>
      </c>
      <c r="F127" s="205" t="s">
        <v>463</v>
      </c>
      <c r="G127" s="206" t="s">
        <v>193</v>
      </c>
      <c r="H127" s="207">
        <v>2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41</v>
      </c>
      <c r="O127" s="67"/>
      <c r="P127" s="171">
        <f>O127*H127</f>
        <v>0</v>
      </c>
      <c r="Q127" s="171">
        <v>3.70425</v>
      </c>
      <c r="R127" s="171">
        <f>Q127*H127</f>
        <v>7.4085000000000001</v>
      </c>
      <c r="S127" s="171">
        <v>0</v>
      </c>
      <c r="T127" s="17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3" t="s">
        <v>194</v>
      </c>
      <c r="AT127" s="173" t="s">
        <v>176</v>
      </c>
      <c r="AU127" s="173" t="s">
        <v>76</v>
      </c>
      <c r="AY127" s="13" t="s">
        <v>141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3" t="s">
        <v>83</v>
      </c>
      <c r="BK127" s="174">
        <f>ROUND(I127*H127,2)</f>
        <v>0</v>
      </c>
      <c r="BL127" s="13" t="s">
        <v>140</v>
      </c>
      <c r="BM127" s="173" t="s">
        <v>464</v>
      </c>
    </row>
    <row r="128" spans="1:65" s="2" customFormat="1" ht="11.25">
      <c r="A128" s="30"/>
      <c r="B128" s="31"/>
      <c r="C128" s="32"/>
      <c r="D128" s="175" t="s">
        <v>143</v>
      </c>
      <c r="E128" s="32"/>
      <c r="F128" s="176" t="s">
        <v>463</v>
      </c>
      <c r="G128" s="32"/>
      <c r="H128" s="32"/>
      <c r="I128" s="177"/>
      <c r="J128" s="32"/>
      <c r="K128" s="32"/>
      <c r="L128" s="35"/>
      <c r="M128" s="214"/>
      <c r="N128" s="215"/>
      <c r="O128" s="216"/>
      <c r="P128" s="216"/>
      <c r="Q128" s="216"/>
      <c r="R128" s="216"/>
      <c r="S128" s="216"/>
      <c r="T128" s="21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143</v>
      </c>
      <c r="AU128" s="13" t="s">
        <v>76</v>
      </c>
    </row>
    <row r="129" spans="1:31" s="2" customFormat="1" ht="6.95" customHeight="1">
      <c r="A129" s="3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35"/>
      <c r="M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</sheetData>
  <sheetProtection algorithmName="SHA-512" hashValue="URPu1bcG9dJAB8gY7BDF00WLM7q0TAF5Pkbob1PVUqKXL8K8XlGBuHFzqusECIpYWGR4RktHNRcxNODQzjkloQ==" saltValue="GO8mW38og6vuCSRmtCaNLUkrwLwlnn/4ns0dTSJzBrb1j7uMbKa77uhlkvbjjoCWhT7bd0SgU6fySUIcSFxcHQ==" spinCount="100000" sheet="1" objects="1" scenarios="1" formatColumns="0" formatRows="0" autoFilter="0"/>
  <autoFilter ref="C119:K128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abSelected="1" topLeftCell="A11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3" t="s">
        <v>112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6"/>
      <c r="AT3" s="13" t="s">
        <v>85</v>
      </c>
    </row>
    <row r="4" spans="1:46" s="1" customFormat="1" ht="24.95" customHeight="1">
      <c r="B4" s="16"/>
      <c r="D4" s="113" t="s">
        <v>113</v>
      </c>
      <c r="L4" s="16"/>
      <c r="M4" s="114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15" t="s">
        <v>16</v>
      </c>
      <c r="L6" s="16"/>
    </row>
    <row r="7" spans="1:46" s="1" customFormat="1" ht="16.5" customHeight="1">
      <c r="B7" s="16"/>
      <c r="E7" s="264" t="str">
        <f>'Rekapitulace stavby'!K6</f>
        <v>Čištění kolejového lože a výměna kolejnic v úseku Nezvěstice - Starý Plzenec</v>
      </c>
      <c r="F7" s="265"/>
      <c r="G7" s="265"/>
      <c r="H7" s="265"/>
      <c r="L7" s="16"/>
    </row>
    <row r="8" spans="1:46" s="1" customFormat="1" ht="12" customHeight="1">
      <c r="B8" s="16"/>
      <c r="D8" s="115" t="s">
        <v>114</v>
      </c>
      <c r="L8" s="16"/>
    </row>
    <row r="9" spans="1:46" s="2" customFormat="1" ht="16.5" customHeight="1">
      <c r="A9" s="30"/>
      <c r="B9" s="35"/>
      <c r="C9" s="30"/>
      <c r="D9" s="30"/>
      <c r="E9" s="264" t="s">
        <v>465</v>
      </c>
      <c r="F9" s="266"/>
      <c r="G9" s="266"/>
      <c r="H9" s="26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5" t="s">
        <v>116</v>
      </c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466</v>
      </c>
      <c r="F11" s="266"/>
      <c r="G11" s="266"/>
      <c r="H11" s="266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5" t="s">
        <v>18</v>
      </c>
      <c r="E13" s="30"/>
      <c r="F13" s="106" t="s">
        <v>1</v>
      </c>
      <c r="G13" s="30"/>
      <c r="H13" s="30"/>
      <c r="I13" s="115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5" t="s">
        <v>20</v>
      </c>
      <c r="E14" s="30"/>
      <c r="F14" s="106" t="s">
        <v>21</v>
      </c>
      <c r="G14" s="30"/>
      <c r="H14" s="30"/>
      <c r="I14" s="115" t="s">
        <v>22</v>
      </c>
      <c r="J14" s="116" t="str">
        <f>'Rekapitulace stavby'!AN8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5" t="s">
        <v>24</v>
      </c>
      <c r="E16" s="30"/>
      <c r="F16" s="30"/>
      <c r="G16" s="30"/>
      <c r="H16" s="30"/>
      <c r="I16" s="115" t="s">
        <v>25</v>
      </c>
      <c r="J16" s="106" t="s">
        <v>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">
        <v>26</v>
      </c>
      <c r="F17" s="30"/>
      <c r="G17" s="30"/>
      <c r="H17" s="30"/>
      <c r="I17" s="115" t="s">
        <v>27</v>
      </c>
      <c r="J17" s="106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5" t="s">
        <v>28</v>
      </c>
      <c r="E19" s="30"/>
      <c r="F19" s="30"/>
      <c r="G19" s="30"/>
      <c r="H19" s="30"/>
      <c r="I19" s="115" t="s">
        <v>25</v>
      </c>
      <c r="J19" s="26" t="str">
        <f>'Rekapitulace stavby'!AN13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stavby'!E14</f>
        <v>Vyplň údaj</v>
      </c>
      <c r="F20" s="269"/>
      <c r="G20" s="269"/>
      <c r="H20" s="269"/>
      <c r="I20" s="115" t="s">
        <v>27</v>
      </c>
      <c r="J20" s="26" t="str">
        <f>'Rekapitulace stavby'!AN14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5" t="s">
        <v>30</v>
      </c>
      <c r="E22" s="30"/>
      <c r="F22" s="30"/>
      <c r="G22" s="30"/>
      <c r="H22" s="30"/>
      <c r="I22" s="115" t="s">
        <v>25</v>
      </c>
      <c r="J22" s="106" t="str">
        <f>IF('Rekapitulace stavby'!AN16="","",'Rekapitulace stavby'!AN16)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stavby'!E17="","",'Rekapitulace stavby'!E17)</f>
        <v xml:space="preserve"> </v>
      </c>
      <c r="F23" s="30"/>
      <c r="G23" s="30"/>
      <c r="H23" s="30"/>
      <c r="I23" s="115" t="s">
        <v>27</v>
      </c>
      <c r="J23" s="106" t="str">
        <f>IF('Rekapitulace stavby'!AN17="","",'Rekapitulace stavby'!AN17)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5" t="s">
        <v>33</v>
      </c>
      <c r="E25" s="30"/>
      <c r="F25" s="30"/>
      <c r="G25" s="30"/>
      <c r="H25" s="30"/>
      <c r="I25" s="115" t="s">
        <v>25</v>
      </c>
      <c r="J25" s="106" t="s">
        <v>1</v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">
        <v>34</v>
      </c>
      <c r="F26" s="30"/>
      <c r="G26" s="30"/>
      <c r="H26" s="30"/>
      <c r="I26" s="115" t="s">
        <v>27</v>
      </c>
      <c r="J26" s="106" t="s">
        <v>1</v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5" t="s">
        <v>35</v>
      </c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7"/>
      <c r="B29" s="118"/>
      <c r="C29" s="117"/>
      <c r="D29" s="117"/>
      <c r="E29" s="270" t="s">
        <v>1</v>
      </c>
      <c r="F29" s="270"/>
      <c r="G29" s="270"/>
      <c r="H29" s="27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0"/>
      <c r="E31" s="120"/>
      <c r="F31" s="120"/>
      <c r="G31" s="120"/>
      <c r="H31" s="120"/>
      <c r="I31" s="120"/>
      <c r="J31" s="120"/>
      <c r="K31" s="12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1" t="s">
        <v>36</v>
      </c>
      <c r="E32" s="30"/>
      <c r="F32" s="30"/>
      <c r="G32" s="30"/>
      <c r="H32" s="30"/>
      <c r="I32" s="30"/>
      <c r="J32" s="122">
        <f>ROUND(J120,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0"/>
      <c r="J33" s="120"/>
      <c r="K33" s="12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3" t="s">
        <v>38</v>
      </c>
      <c r="G34" s="30"/>
      <c r="H34" s="30"/>
      <c r="I34" s="123" t="s">
        <v>37</v>
      </c>
      <c r="J34" s="123" t="s">
        <v>39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4" t="s">
        <v>40</v>
      </c>
      <c r="E35" s="115" t="s">
        <v>41</v>
      </c>
      <c r="F35" s="125">
        <f>ROUND((SUM(BE120:BE137)),  2)</f>
        <v>0</v>
      </c>
      <c r="G35" s="30"/>
      <c r="H35" s="30"/>
      <c r="I35" s="126">
        <v>0.21</v>
      </c>
      <c r="J35" s="125">
        <f>ROUND(((SUM(BE120:BE137))*I35),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5" t="s">
        <v>42</v>
      </c>
      <c r="F36" s="125">
        <f>ROUND((SUM(BF120:BF137)),  2)</f>
        <v>0</v>
      </c>
      <c r="G36" s="30"/>
      <c r="H36" s="30"/>
      <c r="I36" s="126">
        <v>0.15</v>
      </c>
      <c r="J36" s="125">
        <f>ROUND(((SUM(BF120:BF137))*I36),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5" t="s">
        <v>43</v>
      </c>
      <c r="F37" s="125">
        <f>ROUND((SUM(BG120:BG137)),  2)</f>
        <v>0</v>
      </c>
      <c r="G37" s="30"/>
      <c r="H37" s="30"/>
      <c r="I37" s="126">
        <v>0.21</v>
      </c>
      <c r="J37" s="12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5" t="s">
        <v>44</v>
      </c>
      <c r="F38" s="125">
        <f>ROUND((SUM(BH120:BH137)),  2)</f>
        <v>0</v>
      </c>
      <c r="G38" s="30"/>
      <c r="H38" s="30"/>
      <c r="I38" s="126">
        <v>0.15</v>
      </c>
      <c r="J38" s="125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5" t="s">
        <v>45</v>
      </c>
      <c r="F39" s="125">
        <f>ROUND((SUM(BI120:BI137)),  2)</f>
        <v>0</v>
      </c>
      <c r="G39" s="30"/>
      <c r="H39" s="30"/>
      <c r="I39" s="126">
        <v>0</v>
      </c>
      <c r="J39" s="125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34" t="s">
        <v>49</v>
      </c>
      <c r="E50" s="135"/>
      <c r="F50" s="135"/>
      <c r="G50" s="134" t="s">
        <v>50</v>
      </c>
      <c r="H50" s="135"/>
      <c r="I50" s="135"/>
      <c r="J50" s="135"/>
      <c r="K50" s="13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7"/>
      <c r="J61" s="139" t="s">
        <v>52</v>
      </c>
      <c r="K61" s="13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4" t="s">
        <v>53</v>
      </c>
      <c r="E65" s="140"/>
      <c r="F65" s="140"/>
      <c r="G65" s="134" t="s">
        <v>54</v>
      </c>
      <c r="H65" s="140"/>
      <c r="I65" s="140"/>
      <c r="J65" s="140"/>
      <c r="K65" s="14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7"/>
      <c r="J76" s="139" t="s">
        <v>52</v>
      </c>
      <c r="K76" s="13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Čištění kolejového lože a výměna kolejnic v úseku Nezvěstice - Starý Plzenec</v>
      </c>
      <c r="F85" s="272"/>
      <c r="G85" s="272"/>
      <c r="H85" s="27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114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465</v>
      </c>
      <c r="F87" s="273"/>
      <c r="G87" s="273"/>
      <c r="H87" s="27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116</v>
      </c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24" t="str">
        <f>E11</f>
        <v>SO 5.1 - VRN</v>
      </c>
      <c r="F89" s="273"/>
      <c r="G89" s="273"/>
      <c r="H89" s="273"/>
      <c r="I89" s="32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TO Nezvěstice</v>
      </c>
      <c r="G91" s="32"/>
      <c r="H91" s="32"/>
      <c r="I91" s="25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železnic. s.o.- OŘ Plzeň</v>
      </c>
      <c r="G93" s="32"/>
      <c r="H93" s="32"/>
      <c r="I93" s="25" t="s">
        <v>30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28</v>
      </c>
      <c r="D94" s="32"/>
      <c r="E94" s="32"/>
      <c r="F94" s="23" t="str">
        <f>IF(E20="","",E20)</f>
        <v>Vyplň údaj</v>
      </c>
      <c r="G94" s="32"/>
      <c r="H94" s="32"/>
      <c r="I94" s="25" t="s">
        <v>33</v>
      </c>
      <c r="J94" s="28" t="str">
        <f>E26</f>
        <v>Jung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5" t="s">
        <v>119</v>
      </c>
      <c r="D96" s="146"/>
      <c r="E96" s="146"/>
      <c r="F96" s="146"/>
      <c r="G96" s="146"/>
      <c r="H96" s="146"/>
      <c r="I96" s="146"/>
      <c r="J96" s="147" t="s">
        <v>120</v>
      </c>
      <c r="K96" s="146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8" t="s">
        <v>121</v>
      </c>
      <c r="D98" s="32"/>
      <c r="E98" s="32"/>
      <c r="F98" s="32"/>
      <c r="G98" s="32"/>
      <c r="H98" s="32"/>
      <c r="I98" s="32"/>
      <c r="J98" s="80">
        <f>J120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122</v>
      </c>
    </row>
    <row r="99" spans="1:47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47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4.95" customHeight="1">
      <c r="A105" s="30"/>
      <c r="B105" s="31"/>
      <c r="C105" s="19" t="s">
        <v>123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6.5" customHeight="1">
      <c r="A108" s="30"/>
      <c r="B108" s="31"/>
      <c r="C108" s="32"/>
      <c r="D108" s="32"/>
      <c r="E108" s="271" t="str">
        <f>E7</f>
        <v>Čištění kolejového lože a výměna kolejnic v úseku Nezvěstice - Starý Plzenec</v>
      </c>
      <c r="F108" s="272"/>
      <c r="G108" s="272"/>
      <c r="H108" s="27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B109" s="17"/>
      <c r="C109" s="25" t="s">
        <v>114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pans="1:47" s="2" customFormat="1" ht="16.5" customHeight="1">
      <c r="A110" s="30"/>
      <c r="B110" s="31"/>
      <c r="C110" s="32"/>
      <c r="D110" s="32"/>
      <c r="E110" s="271" t="s">
        <v>465</v>
      </c>
      <c r="F110" s="273"/>
      <c r="G110" s="273"/>
      <c r="H110" s="273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5" t="s">
        <v>116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24" t="str">
        <f>E11</f>
        <v>SO 5.1 - VRN</v>
      </c>
      <c r="F112" s="273"/>
      <c r="G112" s="273"/>
      <c r="H112" s="27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F14</f>
        <v>TO Nezvěstice</v>
      </c>
      <c r="G114" s="32"/>
      <c r="H114" s="32"/>
      <c r="I114" s="25" t="s">
        <v>22</v>
      </c>
      <c r="J114" s="62" t="str">
        <f>IF(J14="","",J14)</f>
        <v>13. 7. 2020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E17</f>
        <v>Správa železnic. s.o.- OŘ Plzeň</v>
      </c>
      <c r="G116" s="32"/>
      <c r="H116" s="32"/>
      <c r="I116" s="25" t="s">
        <v>30</v>
      </c>
      <c r="J116" s="28" t="str">
        <f>E23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2"/>
      <c r="E117" s="32"/>
      <c r="F117" s="23" t="str">
        <f>IF(E20="","",E20)</f>
        <v>Vyplň údaj</v>
      </c>
      <c r="G117" s="32"/>
      <c r="H117" s="32"/>
      <c r="I117" s="25" t="s">
        <v>33</v>
      </c>
      <c r="J117" s="28" t="str">
        <f>E26</f>
        <v>Jung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49"/>
      <c r="B119" s="150"/>
      <c r="C119" s="151" t="s">
        <v>124</v>
      </c>
      <c r="D119" s="152" t="s">
        <v>61</v>
      </c>
      <c r="E119" s="152" t="s">
        <v>57</v>
      </c>
      <c r="F119" s="152" t="s">
        <v>58</v>
      </c>
      <c r="G119" s="152" t="s">
        <v>125</v>
      </c>
      <c r="H119" s="152" t="s">
        <v>126</v>
      </c>
      <c r="I119" s="152" t="s">
        <v>127</v>
      </c>
      <c r="J119" s="153" t="s">
        <v>120</v>
      </c>
      <c r="K119" s="154" t="s">
        <v>128</v>
      </c>
      <c r="L119" s="155"/>
      <c r="M119" s="71" t="s">
        <v>1</v>
      </c>
      <c r="N119" s="72" t="s">
        <v>40</v>
      </c>
      <c r="O119" s="72" t="s">
        <v>129</v>
      </c>
      <c r="P119" s="72" t="s">
        <v>130</v>
      </c>
      <c r="Q119" s="72" t="s">
        <v>131</v>
      </c>
      <c r="R119" s="72" t="s">
        <v>132</v>
      </c>
      <c r="S119" s="72" t="s">
        <v>133</v>
      </c>
      <c r="T119" s="73" t="s">
        <v>134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22.9" customHeight="1">
      <c r="A120" s="30"/>
      <c r="B120" s="31"/>
      <c r="C120" s="78" t="s">
        <v>135</v>
      </c>
      <c r="D120" s="32"/>
      <c r="E120" s="32"/>
      <c r="F120" s="32"/>
      <c r="G120" s="32"/>
      <c r="H120" s="32"/>
      <c r="I120" s="32"/>
      <c r="J120" s="156">
        <f>BK120</f>
        <v>0</v>
      </c>
      <c r="K120" s="32"/>
      <c r="L120" s="35"/>
      <c r="M120" s="74"/>
      <c r="N120" s="157"/>
      <c r="O120" s="75"/>
      <c r="P120" s="158">
        <f>SUM(P121:P137)</f>
        <v>0</v>
      </c>
      <c r="Q120" s="75"/>
      <c r="R120" s="158">
        <f>SUM(R121:R137)</f>
        <v>0</v>
      </c>
      <c r="S120" s="75"/>
      <c r="T120" s="159">
        <f>SUM(T121:T137)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75</v>
      </c>
      <c r="AU120" s="13" t="s">
        <v>122</v>
      </c>
      <c r="BK120" s="160">
        <f>SUM(BK121:BK137)</f>
        <v>0</v>
      </c>
    </row>
    <row r="121" spans="1:65" s="2" customFormat="1" ht="14.45" customHeight="1">
      <c r="A121" s="30"/>
      <c r="B121" s="31"/>
      <c r="C121" s="161" t="s">
        <v>83</v>
      </c>
      <c r="D121" s="161" t="s">
        <v>136</v>
      </c>
      <c r="E121" s="162" t="s">
        <v>467</v>
      </c>
      <c r="F121" s="163" t="s">
        <v>468</v>
      </c>
      <c r="G121" s="164" t="s">
        <v>193</v>
      </c>
      <c r="H121" s="165">
        <v>4</v>
      </c>
      <c r="I121" s="166"/>
      <c r="J121" s="167">
        <f>ROUND(I121*H121,2)</f>
        <v>0</v>
      </c>
      <c r="K121" s="168"/>
      <c r="L121" s="35"/>
      <c r="M121" s="169" t="s">
        <v>1</v>
      </c>
      <c r="N121" s="170" t="s">
        <v>41</v>
      </c>
      <c r="O121" s="67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3" t="s">
        <v>469</v>
      </c>
      <c r="AT121" s="173" t="s">
        <v>136</v>
      </c>
      <c r="AU121" s="173" t="s">
        <v>76</v>
      </c>
      <c r="AY121" s="13" t="s">
        <v>141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3" t="s">
        <v>83</v>
      </c>
      <c r="BK121" s="174">
        <f>ROUND(I121*H121,2)</f>
        <v>0</v>
      </c>
      <c r="BL121" s="13" t="s">
        <v>469</v>
      </c>
      <c r="BM121" s="173" t="s">
        <v>470</v>
      </c>
    </row>
    <row r="122" spans="1:65" s="2" customFormat="1" ht="29.25">
      <c r="A122" s="30"/>
      <c r="B122" s="31"/>
      <c r="C122" s="32"/>
      <c r="D122" s="175" t="s">
        <v>143</v>
      </c>
      <c r="E122" s="32"/>
      <c r="F122" s="176" t="s">
        <v>471</v>
      </c>
      <c r="G122" s="32"/>
      <c r="H122" s="32"/>
      <c r="I122" s="177"/>
      <c r="J122" s="32"/>
      <c r="K122" s="32"/>
      <c r="L122" s="35"/>
      <c r="M122" s="178"/>
      <c r="N122" s="179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143</v>
      </c>
      <c r="AU122" s="13" t="s">
        <v>76</v>
      </c>
    </row>
    <row r="123" spans="1:65" s="2" customFormat="1" ht="29.25">
      <c r="A123" s="30"/>
      <c r="B123" s="31"/>
      <c r="C123" s="32"/>
      <c r="D123" s="175" t="s">
        <v>145</v>
      </c>
      <c r="E123" s="32"/>
      <c r="F123" s="180" t="s">
        <v>472</v>
      </c>
      <c r="G123" s="32"/>
      <c r="H123" s="32"/>
      <c r="I123" s="177"/>
      <c r="J123" s="32"/>
      <c r="K123" s="32"/>
      <c r="L123" s="35"/>
      <c r="M123" s="178"/>
      <c r="N123" s="179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145</v>
      </c>
      <c r="AU123" s="13" t="s">
        <v>76</v>
      </c>
    </row>
    <row r="124" spans="1:65" s="2" customFormat="1" ht="14.45" customHeight="1">
      <c r="A124" s="30"/>
      <c r="B124" s="31"/>
      <c r="C124" s="161" t="s">
        <v>85</v>
      </c>
      <c r="D124" s="161" t="s">
        <v>136</v>
      </c>
      <c r="E124" s="162" t="s">
        <v>473</v>
      </c>
      <c r="F124" s="163" t="s">
        <v>474</v>
      </c>
      <c r="G124" s="164" t="s">
        <v>186</v>
      </c>
      <c r="H124" s="165">
        <v>3000</v>
      </c>
      <c r="I124" s="166"/>
      <c r="J124" s="167">
        <f>ROUND(I124*H124,2)</f>
        <v>0</v>
      </c>
      <c r="K124" s="168"/>
      <c r="L124" s="35"/>
      <c r="M124" s="169" t="s">
        <v>1</v>
      </c>
      <c r="N124" s="170" t="s">
        <v>41</v>
      </c>
      <c r="O124" s="67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3" t="s">
        <v>469</v>
      </c>
      <c r="AT124" s="173" t="s">
        <v>136</v>
      </c>
      <c r="AU124" s="173" t="s">
        <v>76</v>
      </c>
      <c r="AY124" s="13" t="s">
        <v>141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3" t="s">
        <v>83</v>
      </c>
      <c r="BK124" s="174">
        <f>ROUND(I124*H124,2)</f>
        <v>0</v>
      </c>
      <c r="BL124" s="13" t="s">
        <v>469</v>
      </c>
      <c r="BM124" s="173" t="s">
        <v>475</v>
      </c>
    </row>
    <row r="125" spans="1:65" s="2" customFormat="1" ht="29.25">
      <c r="A125" s="30"/>
      <c r="B125" s="31"/>
      <c r="C125" s="32"/>
      <c r="D125" s="175" t="s">
        <v>143</v>
      </c>
      <c r="E125" s="32"/>
      <c r="F125" s="176" t="s">
        <v>476</v>
      </c>
      <c r="G125" s="32"/>
      <c r="H125" s="32"/>
      <c r="I125" s="177"/>
      <c r="J125" s="32"/>
      <c r="K125" s="32"/>
      <c r="L125" s="35"/>
      <c r="M125" s="178"/>
      <c r="N125" s="179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143</v>
      </c>
      <c r="AU125" s="13" t="s">
        <v>76</v>
      </c>
    </row>
    <row r="126" spans="1:65" s="2" customFormat="1" ht="29.25">
      <c r="A126" s="30"/>
      <c r="B126" s="31"/>
      <c r="C126" s="32"/>
      <c r="D126" s="175" t="s">
        <v>145</v>
      </c>
      <c r="E126" s="32"/>
      <c r="F126" s="180" t="s">
        <v>477</v>
      </c>
      <c r="G126" s="32"/>
      <c r="H126" s="32"/>
      <c r="I126" s="177"/>
      <c r="J126" s="32"/>
      <c r="K126" s="32"/>
      <c r="L126" s="35"/>
      <c r="M126" s="178"/>
      <c r="N126" s="179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145</v>
      </c>
      <c r="AU126" s="13" t="s">
        <v>76</v>
      </c>
    </row>
    <row r="127" spans="1:65" s="2" customFormat="1" ht="14.45" customHeight="1">
      <c r="A127" s="30"/>
      <c r="B127" s="31"/>
      <c r="C127" s="161" t="s">
        <v>160</v>
      </c>
      <c r="D127" s="161" t="s">
        <v>136</v>
      </c>
      <c r="E127" s="162" t="s">
        <v>478</v>
      </c>
      <c r="F127" s="163" t="s">
        <v>479</v>
      </c>
      <c r="G127" s="164" t="s">
        <v>480</v>
      </c>
      <c r="H127" s="218"/>
      <c r="I127" s="166"/>
      <c r="J127" s="167">
        <f>ROUND(I127*H127,2)</f>
        <v>0</v>
      </c>
      <c r="K127" s="168"/>
      <c r="L127" s="35"/>
      <c r="M127" s="169" t="s">
        <v>1</v>
      </c>
      <c r="N127" s="170" t="s">
        <v>41</v>
      </c>
      <c r="O127" s="67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3" t="s">
        <v>469</v>
      </c>
      <c r="AT127" s="173" t="s">
        <v>136</v>
      </c>
      <c r="AU127" s="173" t="s">
        <v>76</v>
      </c>
      <c r="AY127" s="13" t="s">
        <v>141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3" t="s">
        <v>83</v>
      </c>
      <c r="BK127" s="174">
        <f>ROUND(I127*H127,2)</f>
        <v>0</v>
      </c>
      <c r="BL127" s="13" t="s">
        <v>469</v>
      </c>
      <c r="BM127" s="173" t="s">
        <v>481</v>
      </c>
    </row>
    <row r="128" spans="1:65" s="2" customFormat="1" ht="11.25">
      <c r="A128" s="30"/>
      <c r="B128" s="31"/>
      <c r="C128" s="32"/>
      <c r="D128" s="175" t="s">
        <v>143</v>
      </c>
      <c r="E128" s="32"/>
      <c r="F128" s="176" t="s">
        <v>479</v>
      </c>
      <c r="G128" s="32"/>
      <c r="H128" s="32"/>
      <c r="I128" s="177"/>
      <c r="J128" s="32"/>
      <c r="K128" s="32"/>
      <c r="L128" s="35"/>
      <c r="M128" s="178"/>
      <c r="N128" s="179"/>
      <c r="O128" s="67"/>
      <c r="P128" s="67"/>
      <c r="Q128" s="67"/>
      <c r="R128" s="67"/>
      <c r="S128" s="67"/>
      <c r="T128" s="68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143</v>
      </c>
      <c r="AU128" s="13" t="s">
        <v>76</v>
      </c>
    </row>
    <row r="129" spans="1:65" s="2" customFormat="1" ht="14.45" customHeight="1">
      <c r="A129" s="30"/>
      <c r="B129" s="31"/>
      <c r="C129" s="161" t="s">
        <v>140</v>
      </c>
      <c r="D129" s="161" t="s">
        <v>136</v>
      </c>
      <c r="E129" s="162" t="s">
        <v>482</v>
      </c>
      <c r="F129" s="163" t="s">
        <v>483</v>
      </c>
      <c r="G129" s="164" t="s">
        <v>480</v>
      </c>
      <c r="H129" s="218"/>
      <c r="I129" s="166"/>
      <c r="J129" s="167">
        <f>ROUND(I129*H129,2)</f>
        <v>0</v>
      </c>
      <c r="K129" s="168"/>
      <c r="L129" s="35"/>
      <c r="M129" s="169" t="s">
        <v>1</v>
      </c>
      <c r="N129" s="170" t="s">
        <v>41</v>
      </c>
      <c r="O129" s="67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3" t="s">
        <v>469</v>
      </c>
      <c r="AT129" s="173" t="s">
        <v>136</v>
      </c>
      <c r="AU129" s="173" t="s">
        <v>76</v>
      </c>
      <c r="AY129" s="13" t="s">
        <v>141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3" t="s">
        <v>83</v>
      </c>
      <c r="BK129" s="174">
        <f>ROUND(I129*H129,2)</f>
        <v>0</v>
      </c>
      <c r="BL129" s="13" t="s">
        <v>469</v>
      </c>
      <c r="BM129" s="173" t="s">
        <v>484</v>
      </c>
    </row>
    <row r="130" spans="1:65" s="2" customFormat="1" ht="11.25">
      <c r="A130" s="30"/>
      <c r="B130" s="31"/>
      <c r="C130" s="32"/>
      <c r="D130" s="175" t="s">
        <v>143</v>
      </c>
      <c r="E130" s="32"/>
      <c r="F130" s="176" t="s">
        <v>483</v>
      </c>
      <c r="G130" s="32"/>
      <c r="H130" s="32"/>
      <c r="I130" s="177"/>
      <c r="J130" s="32"/>
      <c r="K130" s="32"/>
      <c r="L130" s="35"/>
      <c r="M130" s="178"/>
      <c r="N130" s="179"/>
      <c r="O130" s="67"/>
      <c r="P130" s="67"/>
      <c r="Q130" s="67"/>
      <c r="R130" s="67"/>
      <c r="S130" s="67"/>
      <c r="T130" s="68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143</v>
      </c>
      <c r="AU130" s="13" t="s">
        <v>76</v>
      </c>
    </row>
    <row r="131" spans="1:65" s="2" customFormat="1" ht="14.45" customHeight="1">
      <c r="A131" s="30"/>
      <c r="B131" s="31"/>
      <c r="C131" s="161" t="s">
        <v>175</v>
      </c>
      <c r="D131" s="161" t="s">
        <v>136</v>
      </c>
      <c r="E131" s="162" t="s">
        <v>485</v>
      </c>
      <c r="F131" s="163" t="s">
        <v>486</v>
      </c>
      <c r="G131" s="164" t="s">
        <v>480</v>
      </c>
      <c r="H131" s="218"/>
      <c r="I131" s="166"/>
      <c r="J131" s="167">
        <f>ROUND(I131*H131,2)</f>
        <v>0</v>
      </c>
      <c r="K131" s="168"/>
      <c r="L131" s="35"/>
      <c r="M131" s="169" t="s">
        <v>1</v>
      </c>
      <c r="N131" s="170" t="s">
        <v>41</v>
      </c>
      <c r="O131" s="67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3" t="s">
        <v>469</v>
      </c>
      <c r="AT131" s="173" t="s">
        <v>136</v>
      </c>
      <c r="AU131" s="173" t="s">
        <v>76</v>
      </c>
      <c r="AY131" s="13" t="s">
        <v>141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3" t="s">
        <v>83</v>
      </c>
      <c r="BK131" s="174">
        <f>ROUND(I131*H131,2)</f>
        <v>0</v>
      </c>
      <c r="BL131" s="13" t="s">
        <v>469</v>
      </c>
      <c r="BM131" s="173" t="s">
        <v>487</v>
      </c>
    </row>
    <row r="132" spans="1:65" s="2" customFormat="1" ht="11.25">
      <c r="A132" s="30"/>
      <c r="B132" s="31"/>
      <c r="C132" s="32"/>
      <c r="D132" s="175" t="s">
        <v>143</v>
      </c>
      <c r="E132" s="32"/>
      <c r="F132" s="176" t="s">
        <v>486</v>
      </c>
      <c r="G132" s="32"/>
      <c r="H132" s="32"/>
      <c r="I132" s="177"/>
      <c r="J132" s="32"/>
      <c r="K132" s="32"/>
      <c r="L132" s="35"/>
      <c r="M132" s="178"/>
      <c r="N132" s="179"/>
      <c r="O132" s="67"/>
      <c r="P132" s="67"/>
      <c r="Q132" s="67"/>
      <c r="R132" s="67"/>
      <c r="S132" s="67"/>
      <c r="T132" s="68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143</v>
      </c>
      <c r="AU132" s="13" t="s">
        <v>76</v>
      </c>
    </row>
    <row r="133" spans="1:65" s="2" customFormat="1" ht="14.45" customHeight="1">
      <c r="A133" s="30"/>
      <c r="B133" s="31"/>
      <c r="C133" s="161" t="s">
        <v>183</v>
      </c>
      <c r="D133" s="161" t="s">
        <v>136</v>
      </c>
      <c r="E133" s="162" t="s">
        <v>488</v>
      </c>
      <c r="F133" s="163" t="s">
        <v>489</v>
      </c>
      <c r="G133" s="164" t="s">
        <v>480</v>
      </c>
      <c r="H133" s="218"/>
      <c r="I133" s="166"/>
      <c r="J133" s="167">
        <f>ROUND(I133*H133,2)</f>
        <v>0</v>
      </c>
      <c r="K133" s="168"/>
      <c r="L133" s="35"/>
      <c r="M133" s="169" t="s">
        <v>1</v>
      </c>
      <c r="N133" s="170" t="s">
        <v>41</v>
      </c>
      <c r="O133" s="67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3" t="s">
        <v>469</v>
      </c>
      <c r="AT133" s="173" t="s">
        <v>136</v>
      </c>
      <c r="AU133" s="173" t="s">
        <v>76</v>
      </c>
      <c r="AY133" s="13" t="s">
        <v>141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3" t="s">
        <v>83</v>
      </c>
      <c r="BK133" s="174">
        <f>ROUND(I133*H133,2)</f>
        <v>0</v>
      </c>
      <c r="BL133" s="13" t="s">
        <v>469</v>
      </c>
      <c r="BM133" s="173" t="s">
        <v>490</v>
      </c>
    </row>
    <row r="134" spans="1:65" s="2" customFormat="1" ht="29.25">
      <c r="A134" s="30"/>
      <c r="B134" s="31"/>
      <c r="C134" s="32"/>
      <c r="D134" s="175" t="s">
        <v>143</v>
      </c>
      <c r="E134" s="32"/>
      <c r="F134" s="176" t="s">
        <v>491</v>
      </c>
      <c r="G134" s="32"/>
      <c r="H134" s="32"/>
      <c r="I134" s="177"/>
      <c r="J134" s="32"/>
      <c r="K134" s="32"/>
      <c r="L134" s="35"/>
      <c r="M134" s="178"/>
      <c r="N134" s="179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143</v>
      </c>
      <c r="AU134" s="13" t="s">
        <v>76</v>
      </c>
    </row>
    <row r="135" spans="1:65" s="2" customFormat="1" ht="29.25">
      <c r="A135" s="30"/>
      <c r="B135" s="31"/>
      <c r="C135" s="32"/>
      <c r="D135" s="175" t="s">
        <v>145</v>
      </c>
      <c r="E135" s="32"/>
      <c r="F135" s="180" t="s">
        <v>492</v>
      </c>
      <c r="G135" s="32"/>
      <c r="H135" s="32"/>
      <c r="I135" s="177"/>
      <c r="J135" s="32"/>
      <c r="K135" s="32"/>
      <c r="L135" s="35"/>
      <c r="M135" s="178"/>
      <c r="N135" s="179"/>
      <c r="O135" s="67"/>
      <c r="P135" s="67"/>
      <c r="Q135" s="67"/>
      <c r="R135" s="67"/>
      <c r="S135" s="67"/>
      <c r="T135" s="68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145</v>
      </c>
      <c r="AU135" s="13" t="s">
        <v>76</v>
      </c>
    </row>
    <row r="136" spans="1:65" s="2" customFormat="1" ht="37.9" customHeight="1">
      <c r="A136" s="30"/>
      <c r="B136" s="31"/>
      <c r="C136" s="161" t="s">
        <v>190</v>
      </c>
      <c r="D136" s="161" t="s">
        <v>136</v>
      </c>
      <c r="E136" s="162" t="s">
        <v>493</v>
      </c>
      <c r="F136" s="163" t="s">
        <v>494</v>
      </c>
      <c r="G136" s="164" t="s">
        <v>480</v>
      </c>
      <c r="H136" s="218"/>
      <c r="I136" s="166"/>
      <c r="J136" s="167">
        <f>ROUND(I136*H136,2)</f>
        <v>0</v>
      </c>
      <c r="K136" s="168"/>
      <c r="L136" s="35"/>
      <c r="M136" s="169" t="s">
        <v>1</v>
      </c>
      <c r="N136" s="170" t="s">
        <v>41</v>
      </c>
      <c r="O136" s="67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3" t="s">
        <v>469</v>
      </c>
      <c r="AT136" s="173" t="s">
        <v>136</v>
      </c>
      <c r="AU136" s="173" t="s">
        <v>76</v>
      </c>
      <c r="AY136" s="13" t="s">
        <v>141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3" t="s">
        <v>83</v>
      </c>
      <c r="BK136" s="174">
        <f>ROUND(I136*H136,2)</f>
        <v>0</v>
      </c>
      <c r="BL136" s="13" t="s">
        <v>469</v>
      </c>
      <c r="BM136" s="173" t="s">
        <v>495</v>
      </c>
    </row>
    <row r="137" spans="1:65" s="2" customFormat="1" ht="19.5">
      <c r="A137" s="30"/>
      <c r="B137" s="31"/>
      <c r="C137" s="32"/>
      <c r="D137" s="175" t="s">
        <v>143</v>
      </c>
      <c r="E137" s="32"/>
      <c r="F137" s="176" t="s">
        <v>494</v>
      </c>
      <c r="G137" s="32"/>
      <c r="H137" s="32"/>
      <c r="I137" s="177"/>
      <c r="J137" s="32"/>
      <c r="K137" s="32"/>
      <c r="L137" s="35"/>
      <c r="M137" s="214"/>
      <c r="N137" s="215"/>
      <c r="O137" s="216"/>
      <c r="P137" s="216"/>
      <c r="Q137" s="216"/>
      <c r="R137" s="216"/>
      <c r="S137" s="216"/>
      <c r="T137" s="21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143</v>
      </c>
      <c r="AU137" s="13" t="s">
        <v>76</v>
      </c>
    </row>
    <row r="138" spans="1:65" s="2" customFormat="1" ht="6.95" customHeight="1">
      <c r="A138" s="3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35"/>
      <c r="M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sheetProtection algorithmName="SHA-512" hashValue="ju6npi6VENJhlJiHqXWdfzz05g6F98Vy24JlOSY4avLYMYRQ+Ldc5yfUWU1s9tIlRX9ddDC9Qn+jB8ZgWx1IPw==" saltValue="xxHW8Doq2zYPz8dlz2otD1ZNklRbfKtv8lYlHy4kZhyBMJOw+bUL2IwaRufaTYEnsa6ZpCuqvMlqc9GhHe5oGg==" spinCount="100000" sheet="1" objects="1" scenarios="1" formatColumns="0" formatRows="0" autoFilter="0"/>
  <autoFilter ref="C119:K137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1.1 - Blovice - Nezvěs...</vt:lpstr>
      <vt:lpstr>SO 2.1 - Žst. Nezvěstice</vt:lpstr>
      <vt:lpstr>SO 3.1 - Nezvěstice - Sta...</vt:lpstr>
      <vt:lpstr>SO 4.1 - Materiál objedna...</vt:lpstr>
      <vt:lpstr>SO 5.1 - VRN</vt:lpstr>
      <vt:lpstr>'Rekapitulace stavby'!Názvy_tisku</vt:lpstr>
      <vt:lpstr>'SO 1.1 - Blovice - Nezvěs...'!Názvy_tisku</vt:lpstr>
      <vt:lpstr>'SO 2.1 - Žst. Nezvěstice'!Názvy_tisku</vt:lpstr>
      <vt:lpstr>'SO 3.1 - Nezvěstice - Sta...'!Názvy_tisku</vt:lpstr>
      <vt:lpstr>'SO 4.1 - Materiál objedna...'!Názvy_tisku</vt:lpstr>
      <vt:lpstr>'SO 5.1 - VRN'!Názvy_tisku</vt:lpstr>
      <vt:lpstr>'Rekapitulace stavby'!Oblast_tisku</vt:lpstr>
      <vt:lpstr>'SO 1.1 - Blovice - Nezvěs...'!Oblast_tisku</vt:lpstr>
      <vt:lpstr>'SO 2.1 - Žst. Nezvěstice'!Oblast_tisku</vt:lpstr>
      <vt:lpstr>'SO 3.1 - Nezvěstice - Sta...'!Oblast_tisku</vt:lpstr>
      <vt:lpstr>'SO 4.1 - Materiál objedna...'!Oblast_tisku</vt:lpstr>
      <vt:lpstr>'SO 5.1 -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2020-07-22T10:19:24Z</dcterms:created>
  <dcterms:modified xsi:type="dcterms:W3CDTF">2020-07-22T10:19:55Z</dcterms:modified>
</cp:coreProperties>
</file>